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ssociationacars-my.sharepoint.com/personal/sauvegarde_association-acars_fr/Documents/POLE/RAPPORTS ACTIVITES/Rapport d'activité 2025/EMSP/"/>
    </mc:Choice>
  </mc:AlternateContent>
  <xr:revisionPtr revIDLastSave="92" documentId="14_{13A14EF2-519C-477C-8C24-1F8E7EFD064C}" xr6:coauthVersionLast="47" xr6:coauthVersionMax="47" xr10:uidLastSave="{901458CD-A2BE-432A-AB32-95CC4E624102}"/>
  <bookViews>
    <workbookView xWindow="-120" yWindow="-120" windowWidth="29040" windowHeight="15720" xr2:uid="{00000000-000D-0000-FFFF-FFFF00000000}"/>
  </bookViews>
  <sheets>
    <sheet name="RASA EMSP-LHSSMJ" sheetId="1" r:id="rId1"/>
  </sheets>
  <externalReferences>
    <externalReference r:id="rId2"/>
  </externalReferences>
  <definedNames>
    <definedName name="Regions">[1]LISTES!$A$1:$A$14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6" i="1" l="1"/>
  <c r="E101" i="1"/>
  <c r="E97" i="1"/>
  <c r="E88" i="1"/>
  <c r="G487" i="1" l="1"/>
  <c r="E362" i="1"/>
  <c r="E349" i="1"/>
  <c r="E340" i="1"/>
  <c r="E315" i="1"/>
  <c r="C296" i="1"/>
  <c r="E213" i="1"/>
  <c r="G187" i="1"/>
  <c r="D193" i="1" l="1"/>
  <c r="D535" i="1"/>
  <c r="E535" i="1"/>
  <c r="G361" i="1" l="1"/>
  <c r="E314" i="1"/>
  <c r="G163" i="1" l="1"/>
  <c r="F598" i="1"/>
  <c r="F599" i="1" s="1"/>
  <c r="C598" i="1"/>
  <c r="C599" i="1" s="1"/>
  <c r="H557" i="1"/>
  <c r="F535" i="1"/>
  <c r="H460" i="1"/>
  <c r="G380" i="1"/>
  <c r="E380" i="1"/>
  <c r="E361" i="1"/>
  <c r="G348" i="1"/>
  <c r="E348" i="1"/>
  <c r="G339" i="1"/>
  <c r="E339" i="1"/>
  <c r="G314" i="1"/>
  <c r="D295" i="1"/>
  <c r="F227" i="1"/>
  <c r="G223" i="1" s="1"/>
  <c r="D216" i="1"/>
  <c r="G186" i="1"/>
  <c r="G166" i="1"/>
  <c r="G165" i="1"/>
  <c r="G164" i="1"/>
  <c r="G159" i="1"/>
  <c r="E159" i="1"/>
  <c r="C159" i="1"/>
  <c r="G106" i="1"/>
  <c r="G105" i="1"/>
  <c r="F104" i="1"/>
  <c r="E104" i="1"/>
  <c r="G103" i="1"/>
  <c r="G102" i="1"/>
  <c r="G101" i="1"/>
  <c r="G99" i="1"/>
  <c r="G98" i="1"/>
  <c r="G97" i="1"/>
  <c r="G96" i="1"/>
  <c r="G95" i="1"/>
  <c r="G94" i="1"/>
  <c r="G93" i="1"/>
  <c r="G92" i="1"/>
  <c r="G91" i="1"/>
  <c r="G90" i="1"/>
  <c r="G89" i="1"/>
  <c r="G88" i="1"/>
  <c r="G87" i="1"/>
  <c r="G86" i="1"/>
  <c r="G85" i="1"/>
  <c r="G84" i="1"/>
  <c r="G83" i="1"/>
  <c r="E381" i="1" l="1"/>
  <c r="G381" i="1"/>
  <c r="G340" i="1"/>
  <c r="G362" i="1"/>
  <c r="G349" i="1"/>
  <c r="G315" i="1"/>
  <c r="G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 OLIVIER</author>
    <author>GILBERT, Benjamin</author>
  </authors>
  <commentList>
    <comment ref="B48" authorId="0" shapeId="0" xr:uid="{00000000-0006-0000-0000-000001000000}">
      <text>
        <r>
          <rPr>
            <sz val="9"/>
            <color indexed="81"/>
            <rFont val="Tahoma"/>
            <family val="2"/>
          </rPr>
          <t xml:space="preserve">par exemple :
 70 euros /mois
ou 
10% des revenus
</t>
        </r>
      </text>
    </comment>
    <comment ref="B164" authorId="0" shapeId="0" xr:uid="{00000000-0006-0000-0000-000002000000}">
      <text>
        <r>
          <rPr>
            <sz val="9"/>
            <color indexed="81"/>
            <rFont val="Tahoma"/>
            <family val="2"/>
          </rPr>
          <t>Nouvelles personnes qui occupent une place autorisée dans l'année : ne tient pas compte des personnes sur liste d'attente</t>
        </r>
      </text>
    </comment>
    <comment ref="B170" authorId="1" shapeId="0" xr:uid="{00000000-0006-0000-0000-000003000000}">
      <text>
        <r>
          <rPr>
            <sz val="9"/>
            <color indexed="81"/>
            <rFont val="Tahoma"/>
            <family val="2"/>
          </rPr>
          <t>Une personne dite "rencontrée" est une personne avec laquelle l'équipe a interargit dans le cadre de son intervention mais sans que la personne n'ait un dossier créé/ne s'inscrive dans la file active de l'équipe mobile</t>
        </r>
      </text>
    </comment>
    <comment ref="B193" authorId="1" shapeId="0" xr:uid="{00000000-0006-0000-0000-000004000000}">
      <text>
        <r>
          <rPr>
            <sz val="9"/>
            <color indexed="81"/>
            <rFont val="Tahoma"/>
            <family val="2"/>
          </rPr>
          <t>Algérie, Egypte, Lybie, Maroc, Mauritanie, Tunisie</t>
        </r>
      </text>
    </comment>
    <comment ref="B194" authorId="1" shapeId="0" xr:uid="{00000000-0006-0000-0000-000005000000}">
      <text>
        <r>
          <rPr>
            <sz val="9"/>
            <color indexed="81"/>
            <rFont val="Tahoma"/>
            <family val="2"/>
          </rPr>
          <t>Benin, Cameroun, Centre Afrique, Congo Brazzaville, Côté d’Ivoire, Gabon, Gambie, Guinée Bissau, Guinée Conakry, Guinée équatoriale, Liberia, Mali, Niger, Nigeria, République du Congo, Sénégal, Sierra Leone, Tchad, Togo</t>
        </r>
      </text>
    </comment>
    <comment ref="B195" authorId="1" shapeId="0" xr:uid="{00000000-0006-0000-0000-000006000000}">
      <text>
        <r>
          <rPr>
            <sz val="9"/>
            <color indexed="81"/>
            <rFont val="Tahoma"/>
            <family val="2"/>
          </rPr>
          <t>Burundi, Djibouti, Erythrée, Ethiopie, Kenya, Ouganda, Rwanda, Somalie, Soudan</t>
        </r>
      </text>
    </comment>
    <comment ref="B196" authorId="1" shapeId="0" xr:uid="{00000000-0006-0000-0000-000007000000}">
      <text>
        <r>
          <rPr>
            <sz val="9"/>
            <color indexed="81"/>
            <rFont val="Tahoma"/>
            <family val="2"/>
          </rPr>
          <t>Afrique du Sud, Angola, Botswana, Malawi, Mozambique, Namibie, Tanzanie, Zambie, Zimbabwe) Mascareignes (Comores, Madagascar, Maurice, Mayotte, Seychelles</t>
        </r>
      </text>
    </comment>
    <comment ref="B197" authorId="1" shapeId="0" xr:uid="{00000000-0006-0000-0000-000008000000}">
      <text>
        <r>
          <rPr>
            <sz val="9"/>
            <color indexed="81"/>
            <rFont val="Tahoma"/>
            <family val="2"/>
          </rPr>
          <t>Arabie Saoudite, Arménie, Azerbaïdjan, Bahreïn, Emirats Arabes Unis, Géorgie, Iraq, Israël, Jordanie, Koweït, Liban, Palestine, Qatar, Sultanat d’Oman, Syrie, Turquie, Yémen</t>
        </r>
      </text>
    </comment>
    <comment ref="B198" authorId="1" shapeId="0" xr:uid="{00000000-0006-0000-0000-000009000000}">
      <text>
        <r>
          <rPr>
            <sz val="9"/>
            <color indexed="81"/>
            <rFont val="Tahoma"/>
            <family val="2"/>
          </rPr>
          <t>Afghanistan, Bangladesh, Bhoutan, Inde, Iran, Kazakhstan, Kirghizstan, Maldives, Népal, Ouzbékistan, Pakistan, Sri Lanka, Tadjikistan, Turkménistan</t>
        </r>
      </text>
    </comment>
    <comment ref="B199" authorId="1" shapeId="0" xr:uid="{00000000-0006-0000-0000-00000A000000}">
      <text>
        <r>
          <rPr>
            <sz val="9"/>
            <color indexed="81"/>
            <rFont val="Tahoma"/>
            <family val="2"/>
          </rPr>
          <t>Birmanie, Brunei, Cambodge, Chine, Corée du Nord, Corée du Sud, Indonésie, Japon, Laos, Malaisie, Mongolie, Philippines, Singapour, Taiwan, Thaïlande, Timor Oriental</t>
        </r>
      </text>
    </comment>
    <comment ref="B200" authorId="1" shapeId="0" xr:uid="{00000000-0006-0000-0000-00000B000000}">
      <text>
        <r>
          <rPr>
            <sz val="9"/>
            <color indexed="81"/>
            <rFont val="Tahoma"/>
            <family val="2"/>
          </rPr>
          <t>Australie, la Nouvelle-Zélande, la Nouvelle-Guinée et autres îles et archipels.</t>
        </r>
      </text>
    </comment>
    <comment ref="B201" authorId="1" shapeId="0" xr:uid="{00000000-0006-0000-0000-00000C000000}">
      <text>
        <r>
          <rPr>
            <sz val="9"/>
            <color indexed="81"/>
            <rFont val="Tahoma"/>
            <family val="2"/>
          </rPr>
          <t>France, Royaume-Uni, Espagne, Portugal, Italie, Allemagne, Belgique, Pays-Bas</t>
        </r>
      </text>
    </comment>
    <comment ref="B202" authorId="1" shapeId="0" xr:uid="{00000000-0006-0000-0000-00000D000000}">
      <text>
        <r>
          <rPr>
            <sz val="9"/>
            <color indexed="81"/>
            <rFont val="Tahoma"/>
            <family val="2"/>
          </rPr>
          <t>Croatie, Hongrie, Slovaquie, Pologne, République Tchèque,</t>
        </r>
      </text>
    </comment>
    <comment ref="B203" authorId="1" shapeId="0" xr:uid="{00000000-0006-0000-0000-00000E000000}">
      <text>
        <r>
          <rPr>
            <sz val="9"/>
            <color indexed="81"/>
            <rFont val="Tahoma"/>
            <family val="2"/>
          </rPr>
          <t>Serbie, Bosnie-Herzégovine, Monténégro, Kosovo, Albanie, Macédoine du Nord, Bulgarie, Grèce, Bulgarie, Moldavie, Ukraine, Russie, Biélorussie</t>
        </r>
      </text>
    </comment>
    <comment ref="B435" authorId="1" shapeId="0" xr:uid="{00000000-0006-0000-0000-00000F000000}">
      <text>
        <r>
          <rPr>
            <sz val="9"/>
            <color indexed="81"/>
            <rFont val="Tahoma"/>
            <family val="2"/>
          </rPr>
          <t xml:space="preserve">médecin généraliste/spécialiste, CMS/MSP, laboratoire d'analyse
</t>
        </r>
      </text>
    </comment>
    <comment ref="B442" authorId="1" shapeId="0" xr:uid="{00000000-0006-0000-0000-000010000000}">
      <text>
        <r>
          <rPr>
            <sz val="9"/>
            <color indexed="81"/>
            <rFont val="Tahoma"/>
            <family val="2"/>
          </rPr>
          <t>Exemple : CMP, PMI, ...
Association spécialisée</t>
        </r>
      </text>
    </comment>
    <comment ref="B495" authorId="0" shapeId="0" xr:uid="{00000000-0006-0000-0000-000011000000}">
      <text>
        <r>
          <rPr>
            <sz val="9"/>
            <color indexed="81"/>
            <rFont val="Tahoma"/>
            <family val="2"/>
          </rPr>
          <t>Nombre de refus = nombre total de candidatures - le nombre d'admission</t>
        </r>
      </text>
    </comment>
    <comment ref="F594" authorId="0" shapeId="0" xr:uid="{00000000-0006-0000-0000-000012000000}">
      <text>
        <r>
          <rPr>
            <sz val="9"/>
            <color indexed="81"/>
            <rFont val="Tahoma"/>
            <family val="2"/>
          </rPr>
          <t xml:space="preserve">comptabilisez les personnes décédés également
</t>
        </r>
      </text>
    </comment>
  </commentList>
</comments>
</file>

<file path=xl/sharedStrings.xml><?xml version="1.0" encoding="utf-8"?>
<sst xmlns="http://schemas.openxmlformats.org/spreadsheetml/2006/main" count="392" uniqueCount="338">
  <si>
    <t>régions</t>
  </si>
  <si>
    <t>département</t>
  </si>
  <si>
    <t>année</t>
  </si>
  <si>
    <t xml:space="preserve">Type de dossier </t>
  </si>
  <si>
    <t xml:space="preserve">I. L'Organisme gestionnaire </t>
  </si>
  <si>
    <t>1-  Identification de la structure</t>
  </si>
  <si>
    <t>Nom de l'organisme gestionnaire</t>
  </si>
  <si>
    <t xml:space="preserve">Nom de l'équipe (EMSP/LHSSmobile/LHSS de jour) diposant de l'autorisation administrative </t>
  </si>
  <si>
    <t xml:space="preserve">Nom et prénom du Responsable </t>
  </si>
  <si>
    <t>Adresse :</t>
  </si>
  <si>
    <t>Code postal :</t>
  </si>
  <si>
    <t>Commune :</t>
  </si>
  <si>
    <t>Téléphone :</t>
  </si>
  <si>
    <t>Adresse électronique :</t>
  </si>
  <si>
    <t>Site Internet :</t>
  </si>
  <si>
    <t>2- Critères d'admission  dans le dispositif définis par votre structure</t>
  </si>
  <si>
    <r>
      <t>II. MO</t>
    </r>
    <r>
      <rPr>
        <sz val="11"/>
        <rFont val="Calibri"/>
        <family val="2"/>
        <scheme val="minor"/>
      </rPr>
      <t>YENS FINANCIERS DU DISPOSTIF</t>
    </r>
  </si>
  <si>
    <t xml:space="preserve">A partir du compte administratif : </t>
  </si>
  <si>
    <t>Recettes :</t>
  </si>
  <si>
    <t>GI : Produits de la tarification</t>
  </si>
  <si>
    <t>GII : Autres produits relatifs à l'exploitation</t>
  </si>
  <si>
    <t xml:space="preserve">GIII : Produits financiers et produits non encaissables </t>
  </si>
  <si>
    <t xml:space="preserve">Montant total de la participation des résidents réellement enregistré comme produit : </t>
  </si>
  <si>
    <t>Montant mensuel de la participation demandée aux résidents (que le résident s'en acquitte ou non)</t>
  </si>
  <si>
    <t xml:space="preserve">Charges : </t>
  </si>
  <si>
    <t xml:space="preserve"> GI : Dépenses liées à l'exploitation courante</t>
  </si>
  <si>
    <t>GII : Dépenses liées au personnel</t>
  </si>
  <si>
    <t>GIII : Dépenses liées à la structure</t>
  </si>
  <si>
    <t>Montant total annuel de l'aide financière attribuée aux personnes accompagnées (argent, ticket restaurant, frais liés à la scolarité …)</t>
  </si>
  <si>
    <t xml:space="preserve">Montant total annuel de l'aide en nature attribuée aux personnes accompagnées (ticket de bus, …) </t>
  </si>
  <si>
    <t>Commentaires</t>
  </si>
  <si>
    <t xml:space="preserve">III. L'EQUIPE  </t>
  </si>
  <si>
    <t>Convention collective</t>
  </si>
  <si>
    <t>En nombre d'Equivalent Temps Plein Travaillé-ETPT
ETPT : un temps plein correspond à 35 heures par semaine (exemple : un mi-temps est compté 0,5 ETPT)</t>
  </si>
  <si>
    <t>Salariés de la structure
(en ETPT)</t>
  </si>
  <si>
    <t>Mis à disposition par d'autres structures
(en ETPT)</t>
  </si>
  <si>
    <t>Total</t>
  </si>
  <si>
    <t>Infirmier</t>
  </si>
  <si>
    <t>Médecin</t>
  </si>
  <si>
    <t>Psychologue</t>
  </si>
  <si>
    <t>Autre personnel paramédical (kiné, diététicien, art thérapeuthe …)</t>
  </si>
  <si>
    <t>Aide soignant, aide médico-psychologique, Auxilliaire de soin</t>
  </si>
  <si>
    <t>Educateur spécialisé/ Educateur de jeunes enfants/Autre personnel éducatif ou socio-éducatif</t>
  </si>
  <si>
    <t>Animateur / Moniteur</t>
  </si>
  <si>
    <t xml:space="preserve">Professeur d'activités sportives adaptées </t>
  </si>
  <si>
    <t>Assistant de service social</t>
  </si>
  <si>
    <t>Technicien(ne) de l'intervention sociale et familiale</t>
  </si>
  <si>
    <t xml:space="preserve">Conseiller emploi / insertion </t>
  </si>
  <si>
    <t>Conseiller en économie sociale et familiale</t>
  </si>
  <si>
    <t xml:space="preserve">Chargé de mission logement </t>
  </si>
  <si>
    <t>Maitresse de maison, aide à domicile, auxiliaire de vie, …</t>
  </si>
  <si>
    <t xml:space="preserve">Directeur / Chef de service </t>
  </si>
  <si>
    <t>Assistant de direction, secrétariat et personnel administratif</t>
  </si>
  <si>
    <t>Personnel logistique (entretien, maintenance…)</t>
  </si>
  <si>
    <t>autres précisez :</t>
  </si>
  <si>
    <t>Stagiaires</t>
  </si>
  <si>
    <t>Service civique</t>
  </si>
  <si>
    <t>en nombre de personnes</t>
  </si>
  <si>
    <t>Effectifs réels dans la structure</t>
  </si>
  <si>
    <t>Nombre de départs dans l'année</t>
  </si>
  <si>
    <t>Nombre de recrutements dans l'année</t>
  </si>
  <si>
    <t>Distance kilométrique parcourue par l'équipe</t>
  </si>
  <si>
    <t>Temps partagés</t>
  </si>
  <si>
    <t>Nombre d'heures</t>
  </si>
  <si>
    <t>Commission d'admission</t>
  </si>
  <si>
    <t>Réunion dur des dsosiers individuels</t>
  </si>
  <si>
    <t>Réunions d'équipes diverses (partage de pratiques..)</t>
  </si>
  <si>
    <t>Temps de formation des équipes</t>
  </si>
  <si>
    <t xml:space="preserve">Périmètre d'intervention </t>
  </si>
  <si>
    <t>Codes postaux</t>
  </si>
  <si>
    <t>Liste des conventions (dont conventions obligatoires)</t>
  </si>
  <si>
    <t>IV. NOMBRE DE PLACES /EQUIPES</t>
  </si>
  <si>
    <t xml:space="preserve"> au 31/12 de l'année de référence du rapport d'activité</t>
  </si>
  <si>
    <t xml:space="preserve">Nombre total de places/équipes autorisées au 31/12 </t>
  </si>
  <si>
    <t xml:space="preserve">dont nombre total de places/équipes installées au 31/12 </t>
  </si>
  <si>
    <t>dont nouvelles places/équipes autorisées au cours de l'année</t>
  </si>
  <si>
    <t>Données à extraire du SI en IDF (sauf commentaires)</t>
  </si>
  <si>
    <t xml:space="preserve">V. PROFIL DE LA FILE ACTIVE </t>
  </si>
  <si>
    <t>La file active : les personnes occupant une place du dispostif dans l'année (personnes présentes au 31/12 + personnes sorties dans l'année)</t>
  </si>
  <si>
    <t xml:space="preserve">1- Age et genre des personnes accompagnées </t>
  </si>
  <si>
    <t xml:space="preserve">Nombre de personnes accompagnées : </t>
  </si>
  <si>
    <t>Femme</t>
  </si>
  <si>
    <t>Homme</t>
  </si>
  <si>
    <t>Transgenre/Non-binaire/Autre</t>
  </si>
  <si>
    <t>0-1 ans</t>
  </si>
  <si>
    <t>2-6 ans</t>
  </si>
  <si>
    <t>7-17 ans</t>
  </si>
  <si>
    <t>18-45 ans</t>
  </si>
  <si>
    <t>46- 59 ans</t>
  </si>
  <si>
    <t>60 ans et plus</t>
  </si>
  <si>
    <t xml:space="preserve">Nombre de personnes accompagnées  dans l'année (File active) </t>
  </si>
  <si>
    <r>
      <rPr>
        <b/>
        <sz val="11"/>
        <color theme="1"/>
        <rFont val="Calibri"/>
        <family val="2"/>
        <scheme val="minor"/>
      </rPr>
      <t>dont</t>
    </r>
    <r>
      <rPr>
        <sz val="11"/>
        <color theme="1"/>
        <rFont val="Calibri"/>
        <family val="2"/>
        <scheme val="minor"/>
      </rPr>
      <t xml:space="preserve"> nouvelles personnes accompagnées dans l'année </t>
    </r>
  </si>
  <si>
    <r>
      <rPr>
        <b/>
        <sz val="11"/>
        <color theme="1"/>
        <rFont val="Calibri"/>
        <family val="2"/>
        <scheme val="minor"/>
      </rPr>
      <t xml:space="preserve">dont </t>
    </r>
    <r>
      <rPr>
        <sz val="11"/>
        <color theme="1"/>
        <rFont val="Calibri"/>
        <family val="2"/>
        <scheme val="minor"/>
      </rPr>
      <t>nombre de sortants dans l'année</t>
    </r>
  </si>
  <si>
    <r>
      <rPr>
        <b/>
        <sz val="11"/>
        <color theme="1"/>
        <rFont val="Calibri"/>
        <family val="2"/>
        <scheme val="minor"/>
      </rPr>
      <t xml:space="preserve">dont </t>
    </r>
    <r>
      <rPr>
        <sz val="11"/>
        <color theme="1"/>
        <rFont val="Calibri"/>
        <family val="2"/>
        <scheme val="minor"/>
      </rPr>
      <t>nombre de personnes allophones</t>
    </r>
  </si>
  <si>
    <t>Adulte</t>
  </si>
  <si>
    <t>Mineurs</t>
  </si>
  <si>
    <t>Nombre de personnes rencontrées</t>
  </si>
  <si>
    <t xml:space="preserve">2- Langues parlées </t>
  </si>
  <si>
    <t>3 principales langues parlées</t>
  </si>
  <si>
    <t>3- Lieu de vie de la personne</t>
  </si>
  <si>
    <t xml:space="preserve">Type d'hebergement de la file active : </t>
  </si>
  <si>
    <t xml:space="preserve">Nombre de personnes accompagnées en secteur AHI </t>
  </si>
  <si>
    <t>Nombre de personnes accompagnées en secteur DNA</t>
  </si>
  <si>
    <t>Nombre de personnes avec un hébergement précaire (lieu de squat, bidonville, tente, caravane, camping, chez des proches…)</t>
  </si>
  <si>
    <t xml:space="preserve">Nombre de personnes sans logement ni hébergement - accompagnement directement à la rue (maraudes) </t>
  </si>
  <si>
    <t>Nombre de personnes  type hebergement autres</t>
  </si>
  <si>
    <t>4- Origine géographique des personnes</t>
  </si>
  <si>
    <t xml:space="preserve"> Afrique du Nord </t>
  </si>
  <si>
    <t xml:space="preserve">Afrique de l’Ouest </t>
  </si>
  <si>
    <r>
      <t>Afrique de l’est</t>
    </r>
    <r>
      <rPr>
        <sz val="7"/>
        <color rgb="FF00000A"/>
        <rFont val="Calibri"/>
        <family val="2"/>
        <scheme val="minor"/>
      </rPr>
      <t xml:space="preserve"> </t>
    </r>
  </si>
  <si>
    <t xml:space="preserve">Afrique Australe </t>
  </si>
  <si>
    <t xml:space="preserve">Proche Orient </t>
  </si>
  <si>
    <t xml:space="preserve">Moyen Orient </t>
  </si>
  <si>
    <t xml:space="preserve">Extrême Orient </t>
  </si>
  <si>
    <t>Océanie</t>
  </si>
  <si>
    <t>Europe de l'Ouest</t>
  </si>
  <si>
    <t>Europe centrale</t>
  </si>
  <si>
    <t>Europe de l'Est</t>
  </si>
  <si>
    <t xml:space="preserve">Autres </t>
  </si>
  <si>
    <t>5 - Situation familiale (facultatif)</t>
  </si>
  <si>
    <t>Nombre de personnes accompagnées :</t>
  </si>
  <si>
    <t>Célibataires</t>
  </si>
  <si>
    <t>En union libre</t>
  </si>
  <si>
    <t>Pacsées</t>
  </si>
  <si>
    <t>Mariées</t>
  </si>
  <si>
    <t>Divorcées</t>
  </si>
  <si>
    <t>Veufs ou veuves</t>
  </si>
  <si>
    <t>Ne sait pas, non renseigné</t>
  </si>
  <si>
    <t>total</t>
  </si>
  <si>
    <t>6- Personnes sous main de justice ou sortant de prison (liée feuille de route santé des PPSMJ)</t>
  </si>
  <si>
    <t>Nombre de personnes acccompagnées sous main de justice ou sortant de prison</t>
  </si>
  <si>
    <t>Dont (situation à l'admission) :</t>
  </si>
  <si>
    <t>Aménagement de peine</t>
  </si>
  <si>
    <t>Suspension de peine pour raison médicale</t>
  </si>
  <si>
    <t>Sortie de prison (libération)</t>
  </si>
  <si>
    <t xml:space="preserve">7- Pratiques addictives relevant de problématiques pathologiques  </t>
  </si>
  <si>
    <t>Les réponses peuvent être cumulatives. Une personne ayant une dépendance à l'alcool et sous traitement de substitution comptera pour 1 dans chaque case prévue</t>
  </si>
  <si>
    <t xml:space="preserve">Nombre de personnes accompagnées avec un : </t>
  </si>
  <si>
    <t xml:space="preserve">Usage à risque ou nocif d' alcool </t>
  </si>
  <si>
    <t>Usage à risque ou nocif de substances psychoactives - (hors alcool et hors tabac)</t>
  </si>
  <si>
    <t xml:space="preserve">Traitement de substitution aux opiacés </t>
  </si>
  <si>
    <t>8- Profil des personnes accompagnées en fonction de leur(s) pathologie(s)</t>
  </si>
  <si>
    <t>Pour EMSP/LHSS mobile/de jour: pathologie principale rencontrée</t>
  </si>
  <si>
    <t xml:space="preserve">Nombre de personnes ayant la pathologie suivante </t>
  </si>
  <si>
    <t>VIH</t>
  </si>
  <si>
    <t>Hépatite B</t>
  </si>
  <si>
    <t>Hépatite C</t>
  </si>
  <si>
    <t>Cancers</t>
  </si>
  <si>
    <t>Diabète</t>
  </si>
  <si>
    <t>Insuffisance rénale</t>
  </si>
  <si>
    <t>Maladies cardio-vasculaires, hypertension</t>
  </si>
  <si>
    <t>Trouble neurocognitif (séquelles d'AVC,…)</t>
  </si>
  <si>
    <t>Maladie neurologique dégénérative (SEP, Parkinson..)</t>
  </si>
  <si>
    <t>Autre pathologie neurologique (dont epilepsie)</t>
  </si>
  <si>
    <t>Pathologie pulmonaire</t>
  </si>
  <si>
    <t>Maladie psychiatrique, dépression, troubles du comportement, anxieux, de l'alimentation …</t>
  </si>
  <si>
    <t>Addictions (hors alcool et tabac) y compris traitement de substitution aux opiacés</t>
  </si>
  <si>
    <t>Alcoolisme</t>
  </si>
  <si>
    <t>Drépanocytose</t>
  </si>
  <si>
    <t>Tuberculose</t>
  </si>
  <si>
    <t>Cirrhose, insuffisance hépatique</t>
  </si>
  <si>
    <t>Maladies génétiques, maladies rares, maladie orphelines…</t>
  </si>
  <si>
    <t xml:space="preserve">Maladies digestives, du tube digestif, gastro-intestinales </t>
  </si>
  <si>
    <t>Maladies autoimmunes</t>
  </si>
  <si>
    <t>Problème dermatologique (parasitose, dermatite)</t>
  </si>
  <si>
    <t>Problème  ophtalmologique</t>
  </si>
  <si>
    <t>Problème ostéoarticulaire</t>
  </si>
  <si>
    <t xml:space="preserve">Lésions traumatiques (dont accident vie courante, tentative de suicide, agression, …)   </t>
  </si>
  <si>
    <t>Grossesse, accouchement et périnatalité (prénatal)</t>
  </si>
  <si>
    <t>Grossesse, accouchement et périnatalité (postnatal)</t>
  </si>
  <si>
    <t>Maladie endocrinienne, nutritionnelle et métabolique (sauf diabète)</t>
  </si>
  <si>
    <t>Autres, précisez</t>
  </si>
  <si>
    <r>
      <rPr>
        <b/>
        <sz val="11"/>
        <color theme="1"/>
        <rFont val="Calibri"/>
        <family val="2"/>
        <scheme val="minor"/>
      </rPr>
      <t>Comorbidités chroniques</t>
    </r>
    <r>
      <rPr>
        <sz val="11"/>
        <color theme="1"/>
        <rFont val="Calibri"/>
        <family val="2"/>
        <scheme val="minor"/>
      </rPr>
      <t xml:space="preserve"> associées </t>
    </r>
  </si>
  <si>
    <t>Nombre de personnes accompagnées avec au moins une comorbidité chronique (hors addiction, alcoolisme et handicap)</t>
  </si>
  <si>
    <t>Personnes accompagnées pendant l'année (file active)  : situation à l'entrée</t>
  </si>
  <si>
    <t>Personnes sorties dans l'année (file active) : situation à la sortie (personnes décédées comprises)</t>
  </si>
  <si>
    <t>Personne de nationalité française</t>
  </si>
  <si>
    <t>Personne étrangère ayant la nationalité d'un pays de la  communauté européenne</t>
  </si>
  <si>
    <t>Mineurs non-accompagnés (MNA)</t>
  </si>
  <si>
    <t>Personne avec titre de séjour (asile ou tout titre de séjour)</t>
  </si>
  <si>
    <t>Personnes sans titre de séjour</t>
  </si>
  <si>
    <t>Personnes ayant déposé une demande asile ou titre de séjour</t>
  </si>
  <si>
    <t>Ne sait pas/ non renseigné</t>
  </si>
  <si>
    <t>Comment sont accompagnées les personnes nécessitant des démarches, vis-à-vis du droit au séjour ?</t>
  </si>
  <si>
    <t xml:space="preserve">Protection maladie de base : </t>
  </si>
  <si>
    <t>Personnes sorties dans l'année (file active) : situation à la sortie</t>
  </si>
  <si>
    <t>Nombre de personnes bénéficiant de la protection universelle maladie (PUMA) sans ALD</t>
  </si>
  <si>
    <t>Nombre de personnes bénéficiant de la protection universelle maladie (PUMA) ayant une ALD</t>
  </si>
  <si>
    <t xml:space="preserve">Nombre de personnes bénéficiant de l'aide médicale Etat (AME) </t>
  </si>
  <si>
    <t>Nombre de personnes bénéficiant de l'allocation adulte handicapé (AAH)</t>
  </si>
  <si>
    <t>Nombre de personnes sans protection maladie de base</t>
  </si>
  <si>
    <t xml:space="preserve">Protection complémentaire : </t>
  </si>
  <si>
    <t>Complémentaire santé solidaire (ex-CMU-C)</t>
  </si>
  <si>
    <t>Autres</t>
  </si>
  <si>
    <t>Sans protection complémentaire</t>
  </si>
  <si>
    <t>Nombre de personnes ayant des ressources non publiques (travail, aide de proche...)</t>
  </si>
  <si>
    <t>Nombre de personnes ayant des aides/allocations publiques</t>
  </si>
  <si>
    <t>Sans revenu</t>
  </si>
  <si>
    <t>indiquez une seule situation par personne</t>
  </si>
  <si>
    <t>En emploi à temps partiel</t>
  </si>
  <si>
    <t>En emploi à temps plein</t>
  </si>
  <si>
    <t>En formation</t>
  </si>
  <si>
    <t>Sans activité professionnelle</t>
  </si>
  <si>
    <t>autres, précisez :</t>
  </si>
  <si>
    <t>VI. ACTIVITES REALISEES</t>
  </si>
  <si>
    <t>1- Modalités de l'accompagnement médico-social</t>
  </si>
  <si>
    <t>Décrivez les étapes et actions principales de l'accompagnement proposé  et les adaptations liées au lieu de vie</t>
  </si>
  <si>
    <t>2- Pré-admission</t>
  </si>
  <si>
    <t xml:space="preserve">Nombre de demandes d'intervention recues dans l'année </t>
  </si>
  <si>
    <t>3- Activités d'accompagnements à des RDV</t>
  </si>
  <si>
    <t>Nombre de recours à interprétariat  professionnel</t>
  </si>
  <si>
    <t>Nombre d'accompagnements dans l'année pour une démarche extérieure (rendez-vous médicaux, démarches administratives…)</t>
  </si>
  <si>
    <t>Nombre de personnes accompagnées (file active) concernées par ces accompagnements</t>
  </si>
  <si>
    <t>4 - Missions réalisées</t>
  </si>
  <si>
    <t>Nombre de prestations</t>
  </si>
  <si>
    <t>Premiers soins</t>
  </si>
  <si>
    <t>Bilans de santé infirmiers</t>
  </si>
  <si>
    <t>Soins infirmiers sur prescription (ESSIP)</t>
  </si>
  <si>
    <t>écoute</t>
  </si>
  <si>
    <t>Nombre de demande d'ouverture de droits santé</t>
  </si>
  <si>
    <t>Nombre de démarches administratives relatives à l'accès au logement</t>
  </si>
  <si>
    <t>Nombre de démarches administratives relatives à l'accès au séjour</t>
  </si>
  <si>
    <t>Nombre de démarches administratives relatives aux mesures de protection (signalement préoccupant enfant, tutelle/curatelle)</t>
  </si>
  <si>
    <t>Nombre de remise de materiel RDRD</t>
  </si>
  <si>
    <t>Nombre de remise de produits alimentaires /vetsimentaires</t>
  </si>
  <si>
    <t xml:space="preserve">Nombre d'orientation vers un professionnel de santé </t>
  </si>
  <si>
    <t>Nombre d'orientation vers un dispositif social (autre que droits santé)</t>
  </si>
  <si>
    <t>Orientation vers un CAARUD, service addictologie…</t>
  </si>
  <si>
    <t>Orientation vers un dispositif d'urgences</t>
  </si>
  <si>
    <t>Orientation vers une PASS</t>
  </si>
  <si>
    <t>Orientation vers un service hospitalier (hors urgences)</t>
  </si>
  <si>
    <t>Orientation vers un dispositif publics de prévention (CLAT, CeGIDD, CVAX)</t>
  </si>
  <si>
    <t>principaux professionnels de santé, précisez :</t>
  </si>
  <si>
    <t>autres orientations précisez :</t>
  </si>
  <si>
    <t>VII. CANDIDATURES, ADMISSIONS et REFUS D'ADMISSION</t>
  </si>
  <si>
    <t>1- Demandes de prise en charge</t>
  </si>
  <si>
    <t>Mineur</t>
  </si>
  <si>
    <t>Nombre de candidatures reçues dans l'année</t>
  </si>
  <si>
    <t>2- Admissions</t>
  </si>
  <si>
    <t>Nombre de personnes admises dans l'année de référence</t>
  </si>
  <si>
    <t>Nb de personnes orientées par :</t>
  </si>
  <si>
    <t>Indiquez un seul service orientateur par personne admise</t>
  </si>
  <si>
    <t xml:space="preserve">Votre dispostif ACT hebergement ou LHSS hebergement </t>
  </si>
  <si>
    <t>Association ou structure interne</t>
  </si>
  <si>
    <t>Etablissement ou service médico-social (addictologie, handicap, autre ACT, autre LHSS, LAM…)</t>
  </si>
  <si>
    <t xml:space="preserve">Etablissement social d'hébergement AHI ou DNA </t>
  </si>
  <si>
    <t>Services sociaux municipaux/départementaux</t>
  </si>
  <si>
    <t>Services  hospitaliers (et autres : ELSA, service de médecine, clinique…)</t>
  </si>
  <si>
    <t>SPIP ou USMP  (personnes placées sous main de justice ou sortie de prison)</t>
  </si>
  <si>
    <t>Autre association</t>
  </si>
  <si>
    <t>Initiative de la personnes ou des proches</t>
  </si>
  <si>
    <t>Initiative d'un médecin de ville</t>
  </si>
  <si>
    <t>Autre</t>
  </si>
  <si>
    <t>Pour ESSIP, précise le prescripteur (médecin associatif/médecin de ville/médecin hospitalier)</t>
  </si>
  <si>
    <t>3- Refus d'admission</t>
  </si>
  <si>
    <t>Nombre de refus de candidature calculé</t>
  </si>
  <si>
    <t>Motifs de refus (inclure refus de la personne, refus car inéligible (quelle raison), refus car plus de place disponible...)</t>
  </si>
  <si>
    <t>Pourcentage</t>
  </si>
  <si>
    <t xml:space="preserve">VIII. LES SORTIES </t>
  </si>
  <si>
    <t>Nombre de personnes accompagnées sorties du dispositif dans l'année (personnes décédées comprises)</t>
  </si>
  <si>
    <t>1- Tranches d'âges</t>
  </si>
  <si>
    <t>Non-binaire/Autre</t>
  </si>
  <si>
    <t>2- Motif de sortie du dispositif</t>
  </si>
  <si>
    <t>Nombre de sortants, parmis les personnes accompagnées  :</t>
  </si>
  <si>
    <t>décédés pendant l'accompagnement</t>
  </si>
  <si>
    <t>ayant quitté volontairement le dispositif</t>
  </si>
  <si>
    <t xml:space="preserve">ayant été exclu par la structure </t>
  </si>
  <si>
    <t>ayant intégré un ACT</t>
  </si>
  <si>
    <t>ayant intégré un LAM, un LHSS</t>
  </si>
  <si>
    <t>ayant intégré un établissement médico-social pour personnes agées</t>
  </si>
  <si>
    <t>ayant intégré un établissement médico-social pour personnes handicapées</t>
  </si>
  <si>
    <t>ayant intégré un établissement médico-social spécialisé en addictologie</t>
  </si>
  <si>
    <t>ayant intégré un établissement de santé (hopital, SSR…)</t>
  </si>
  <si>
    <t>ayant intégré un hopital psychiatrique</t>
  </si>
  <si>
    <t>perdu de vue</t>
  </si>
  <si>
    <t>autre préciser,</t>
  </si>
  <si>
    <t>Existe t'il un dispositif de suivi santaire après la sortie du dispositif  ?</t>
  </si>
  <si>
    <t>Existe t'il un dispositif de suivi social après la sortie du dispositif  ?</t>
  </si>
  <si>
    <t>Nombre de personnes sorties dans l'année ayant bénéficié d'un suivi / soutien après leur sortie</t>
  </si>
  <si>
    <t>Décrivez le type de suivi proposé</t>
  </si>
  <si>
    <t xml:space="preserve">IX. LES DUREES DE SEJOURS </t>
  </si>
  <si>
    <t>EMSP/LHSS mobile/de jour</t>
  </si>
  <si>
    <t xml:space="preserve">Nombre de personnes accompagnées au 31/12 depuis : (période totale, si allers-retours) </t>
  </si>
  <si>
    <t>Nombre de personnes sorties dans l'année du dispositif,  qui étaient accompagnées dans le dispositif depuis:</t>
  </si>
  <si>
    <t>0 à 2 mois</t>
  </si>
  <si>
    <t>2 à 6 mois</t>
  </si>
  <si>
    <t>plus de 6 mois</t>
  </si>
  <si>
    <t xml:space="preserve">Durée moyenne de prise en charge uniquement des personnes sorties dans l'année (en jours) </t>
  </si>
  <si>
    <t>Rapport d'Activité Standardisé des équipes mobiles SEGUR 27
EMSP, LHSS mobile/de jour</t>
  </si>
  <si>
    <t>Nom de la structure de rattachement (pour ACT HLM et LHSS mobile/de jour)</t>
  </si>
  <si>
    <t>9- Situation administrative - droit au séjour</t>
  </si>
  <si>
    <t xml:space="preserve">10- Protection maladie </t>
  </si>
  <si>
    <t xml:space="preserve">11 -  principales  ressources </t>
  </si>
  <si>
    <t>12 - Situation professionelle  (facultatif)</t>
  </si>
  <si>
    <t xml:space="preserve">Age et genre des personnes accompagnées </t>
  </si>
  <si>
    <t>3- Soutien et suivi après la sortie du dispositif</t>
  </si>
  <si>
    <t>Annexe 12 : Rapport d'activité 2026 (sur données 2025) des équipes mobiles SEGUR 27 - EMSP, LHSS mobile/de jour</t>
  </si>
  <si>
    <t xml:space="preserve">AUVERGNE RHONE ALPES </t>
  </si>
  <si>
    <t>ASSOCIATION ACARS</t>
  </si>
  <si>
    <t>EMSP</t>
  </si>
  <si>
    <t xml:space="preserve">150 rue Antoine Durafour </t>
  </si>
  <si>
    <t>Saint Etienne</t>
  </si>
  <si>
    <t>04 77 42 81 10</t>
  </si>
  <si>
    <t>siege@association-acars,fr</t>
  </si>
  <si>
    <t xml:space="preserve">Français </t>
  </si>
  <si>
    <t>Arabe</t>
  </si>
  <si>
    <t>Probleme dentaire</t>
  </si>
  <si>
    <t>Gynecologie non lié à la grossesse</t>
  </si>
  <si>
    <t>Psychotraumatisme</t>
  </si>
  <si>
    <t xml:space="preserve">probléme de vaccination </t>
  </si>
  <si>
    <t>gerontologie</t>
  </si>
  <si>
    <t xml:space="preserve">Albanais </t>
  </si>
  <si>
    <t>convention de 1966</t>
  </si>
  <si>
    <t>Les personnes devant effectuer des démarches relatives au droit au séjour sont accompagnées par la structure d’hébergement lorsqu’elles y sont hébergées. Dans le cas contraire, elles sont orientées et accompagnées vers les dispositifs de droit commun par l’EMSP.</t>
  </si>
  <si>
    <t>L’accompagnement de l’EMSP se poursuit durant la détention afin de maintenir le lien et de coordonner la continuité des soins à la sortie de prison.</t>
  </si>
  <si>
    <t>pmi</t>
  </si>
  <si>
    <t xml:space="preserve">medecin EMSP </t>
  </si>
  <si>
    <t xml:space="preserve">psychiatrie </t>
  </si>
  <si>
    <t>Ephad</t>
  </si>
  <si>
    <t>Non</t>
  </si>
  <si>
    <t>Les personnes sortant du dispositif sont orientées et accompagnées vers les dispositifs de droit commun, avec un partage d’informations structuré (relais d’informations, visites, concertations, etc.) afin d’assurer la continuité du parcours. L’EMSP demeure par ailleurs mobilisable en tant que ressource si nécessaire.</t>
  </si>
  <si>
    <t xml:space="preserve">medecin specialiste (gynecologie, , dentiste, neurologue,cardiologue, addictologue ) </t>
  </si>
  <si>
    <t>medecin generaliste</t>
  </si>
  <si>
    <t>Partenariat actif avec les services d'addictologie du territoire (CSAPA ,Cactus, Elia…)</t>
  </si>
  <si>
    <t xml:space="preserve">la personne n'etait informé de la demarche </t>
  </si>
  <si>
    <t xml:space="preserve">relais vers le droits commun </t>
  </si>
  <si>
    <t xml:space="preserve">depart vers une autre région </t>
  </si>
  <si>
    <t xml:space="preserve">incarceration </t>
  </si>
  <si>
    <t>Relais vers une autre structure</t>
  </si>
  <si>
    <t xml:space="preserve">www.association-acars.fr </t>
  </si>
  <si>
    <t>Laila KARBECHE</t>
  </si>
  <si>
    <t>L’EMSP intervient auprès de personnes en grande précarité, quel que soit leur lieu de vie (Saint-Étienne, Gier, Ondaine) et leur situation administrative, ne bénéficiant pas ou plus d’un accompagnement adapté à leurs besoins en santé, vivant en structure d’hébergement, en logement adapté, en habitat indigne, en squat ou à la rue. 
Les sollicitations sont effectuées par des professionnels du secteur médico-social via une fiche dédiée ou à la suite d’un repérage lors des permanences AHI ou des interventions de rue. Les situations sont étudiées en commission chaque lundi.
L’accompagnement repose sur le principe de libre adhésion et la recherche du consentement.</t>
  </si>
  <si>
    <t>SIAO, GRAHL 42, GCSMS UCSA</t>
  </si>
  <si>
    <t>Dac Loire, Aispas, CPAM, CIDO</t>
  </si>
  <si>
    <t>Rimbaud, Soliha, Renaitre</t>
  </si>
  <si>
    <t>1.	Prise de contact avec le service prescripteur et/ou la personne orientée, par un binôme Ide et un travailleur social  de l'EMSP 
2.	Première rencontre sur le lieu de vie ou d’accueil de la personne ou dans les locaux de l 'EMSP ou encore un endroit choisi par la personne orientée (parc, rue,,)
3.	Evaluation globale de la situation de la personne par l’équipe pluridisciplinaire
4.	Elaboration d’un parcours d’accompagnement aux soins avec mise en place d’accompagnements physiques si besoin
5.	Orientation vers des structures adaptées si besoin (ACT, LAM, pension de famille,,,,) et/ou relais vers le droit commun avant la fin de l’accompagnement .
L’accompagnement proposé s’inscrit dans une démarche d’adaptation permanente des pratiques professionnelles, afin de garantir une réponse ajustée aux besoins, au parcours et aux conditions de vie des personnes accompagnées.
Les modalités d’intervention sont déployées au plus près des lieux de vie et dans une logique d’aller-vers. Elles se déclinent comme suit :
- Permanences d’accès aux soins au sein des accueils de jour stéphanois ;
- Réunions d’appui et de soutien auprès des équipes partenaires ;
- Accompagnements médico-sociaux physiques dans le cadre des démarches de soins et d’ouverture de droits ;
- Interventions et rencontres en rue ;
- Entretiens individuels réalisés sur les lieux de vie (rue, squats, structures d’hébergement, locaux de l’EMSP) ;
- Actions collectives de prévention et de promotion de la santé.</t>
  </si>
  <si>
    <t>L’EMSP, c’est aussi 710 actions de coordination paramédicale ,257 accompagnements physiques,  161 prises de rendez-vous, 78 concertations pluridisciplinaires réalisés dans le cadre du suivi et de l’organisation du parcours de soins des patients.Nous proposons également des temps d’échanges appelés « cafés santé », animés par un professionnel de la structure autour d’un thème de santé. Ces rencontres se déroulent directement dans les lieux de vie des publics, à des horaires adaptés aux structures.
L’objectif est de favoriser les échanges autour des questions de santé et d’apporter des repères sur le fonctionnement du système de santé. Différents supports pédagogiques sont utilisés pour faciliter la compréhension (affiches, mannequin, livres,photolanguage…).
Les thématiques sont généralement définies avec les participants en fonction de leurs besoins : transmission des virus, infections sexuellement transmissibles, orientation dans le système de soins (urgences, SOS Médecins, médecin généraliste), gestion des petits maux du quotidien, etc. Des temps spécifiques dédiés à la santé des femmes sont également proposés.
Au total, 37 cafés santé ont été réalisés au cours de l’année.</t>
  </si>
  <si>
    <t>Autres cadres de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</si>
</sst>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3" formatCode="_-* #,##0.00_-;\-* #,##0.00_-;_-* &quot;-&quot;??_-;_-@_-"/>
    <numFmt numFmtId="164" formatCode="#,##0_ ;[Red]\-#,##0\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rgb="FF000080"/>
      <name val="Calibri"/>
      <family val="2"/>
      <scheme val="minor"/>
    </font>
    <font>
      <sz val="10"/>
      <color theme="1"/>
      <name val="Calibri"/>
      <family val="2"/>
      <scheme val="minor"/>
    </font>
    <font>
      <sz val="12"/>
      <color theme="1"/>
      <name val="Arial"/>
      <family val="2"/>
    </font>
    <font>
      <sz val="11"/>
      <name val="Calibri"/>
      <family val="2"/>
      <scheme val="minor"/>
    </font>
    <font>
      <i/>
      <sz val="10"/>
      <color theme="1"/>
      <name val="Arial"/>
      <family val="2"/>
    </font>
    <font>
      <b/>
      <sz val="12"/>
      <color theme="1"/>
      <name val="Arial"/>
      <family val="2"/>
    </font>
    <font>
      <b/>
      <sz val="11"/>
      <name val="Calibri"/>
      <family val="2"/>
      <scheme val="minor"/>
    </font>
    <font>
      <sz val="10"/>
      <color rgb="FFFF0000"/>
      <name val="Calibri"/>
      <family val="2"/>
      <scheme val="minor"/>
    </font>
    <font>
      <i/>
      <sz val="10"/>
      <color theme="1"/>
      <name val="Calibri"/>
      <family val="2"/>
      <scheme val="minor"/>
    </font>
    <font>
      <sz val="7"/>
      <color rgb="FF00000A"/>
      <name val="Calibri"/>
      <family val="2"/>
      <scheme val="minor"/>
    </font>
    <font>
      <sz val="10"/>
      <name val="Calibri"/>
      <family val="2"/>
      <scheme val="minor"/>
    </font>
    <font>
      <i/>
      <sz val="12"/>
      <color theme="1"/>
      <name val="Arial"/>
      <family val="2"/>
    </font>
    <font>
      <sz val="9"/>
      <color indexed="81"/>
      <name val="Tahoma"/>
      <family val="2"/>
    </font>
    <font>
      <b/>
      <sz val="14"/>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DDD9C4"/>
        <bgColor indexed="64"/>
      </patternFill>
    </fill>
    <fill>
      <patternFill patternType="solid">
        <fgColor theme="0" tint="-0.14999847407452621"/>
        <bgColor indexed="64"/>
      </patternFill>
    </fill>
    <fill>
      <patternFill patternType="solid">
        <fgColor theme="0"/>
        <bgColor indexed="64"/>
      </patternFill>
    </fill>
    <fill>
      <patternFill patternType="solid">
        <fgColor rgb="FFB1A0C7"/>
        <bgColor indexed="64"/>
      </patternFill>
    </fill>
    <fill>
      <patternFill patternType="solid">
        <fgColor theme="0" tint="-4.9989318521683403E-2"/>
        <bgColor indexed="64"/>
      </patternFill>
    </fill>
    <fill>
      <patternFill patternType="solid">
        <fgColor theme="7"/>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tint="0.34998626667073579"/>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0" tint="-0.24994659260841701"/>
      </bottom>
      <diagonal/>
    </border>
  </borders>
  <cellStyleXfs count="6">
    <xf numFmtId="0" fontId="0" fillId="0" borderId="0"/>
    <xf numFmtId="0" fontId="5" fillId="3" borderId="0"/>
    <xf numFmtId="0" fontId="7" fillId="0" borderId="0">
      <alignment vertical="center"/>
    </xf>
    <xf numFmtId="0" fontId="17" fillId="0" borderId="0" applyNumberFormat="0" applyFill="0" applyBorder="0" applyAlignment="0" applyProtection="0"/>
    <xf numFmtId="0" fontId="1" fillId="0" borderId="0"/>
    <xf numFmtId="43" fontId="1" fillId="0" borderId="0" applyFont="0" applyFill="0" applyBorder="0" applyAlignment="0" applyProtection="0"/>
  </cellStyleXfs>
  <cellXfs count="195">
    <xf numFmtId="0" fontId="0" fillId="0" borderId="0" xfId="0"/>
    <xf numFmtId="0" fontId="4" fillId="0" borderId="0" xfId="0" applyFont="1" applyAlignment="1">
      <alignment horizontal="left" vertical="center" wrapText="1"/>
    </xf>
    <xf numFmtId="0" fontId="0" fillId="0" borderId="3" xfId="0" applyBorder="1" applyAlignment="1">
      <alignment horizontal="right"/>
    </xf>
    <xf numFmtId="0" fontId="0" fillId="0" borderId="0" xfId="0" applyAlignment="1">
      <alignment horizontal="right"/>
    </xf>
    <xf numFmtId="0" fontId="0" fillId="5" borderId="0" xfId="0" applyFill="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vertical="center"/>
    </xf>
    <xf numFmtId="6" fontId="0" fillId="4" borderId="3" xfId="0" applyNumberFormat="1" applyFill="1" applyBorder="1" applyAlignment="1" applyProtection="1">
      <alignment horizontal="center"/>
      <protection locked="0"/>
    </xf>
    <xf numFmtId="0" fontId="0" fillId="0" borderId="0" xfId="0" applyAlignment="1" applyProtection="1">
      <alignment vertical="center" wrapText="1"/>
      <protection locked="0"/>
    </xf>
    <xf numFmtId="0" fontId="1" fillId="0" borderId="0" xfId="0" applyFont="1" applyAlignment="1">
      <alignment wrapText="1"/>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4" borderId="8" xfId="0" applyFill="1" applyBorder="1" applyAlignment="1" applyProtection="1">
      <alignment horizontal="center" vertical="center"/>
      <protection locked="0"/>
    </xf>
    <xf numFmtId="0" fontId="6" fillId="0" borderId="3" xfId="0" applyFont="1" applyBorder="1" applyAlignment="1">
      <alignment horizontal="center" vertical="center"/>
    </xf>
    <xf numFmtId="0" fontId="0" fillId="4" borderId="3" xfId="0" applyFill="1" applyBorder="1" applyAlignment="1" applyProtection="1">
      <alignment horizontal="center" vertical="center"/>
      <protection locked="0"/>
    </xf>
    <xf numFmtId="0" fontId="9" fillId="0" borderId="0" xfId="0" applyFont="1" applyAlignment="1">
      <alignment horizontal="right"/>
    </xf>
    <xf numFmtId="0" fontId="9" fillId="0" borderId="0" xfId="0" applyFont="1" applyAlignment="1">
      <alignment horizontal="center"/>
    </xf>
    <xf numFmtId="0" fontId="0" fillId="0" borderId="0" xfId="0" applyAlignment="1">
      <alignment horizontal="right" vertical="center" wrapText="1"/>
    </xf>
    <xf numFmtId="6" fontId="0" fillId="5" borderId="0" xfId="0" applyNumberFormat="1" applyFill="1" applyAlignment="1" applyProtection="1">
      <alignment horizontal="center"/>
      <protection locked="0"/>
    </xf>
    <xf numFmtId="0" fontId="0" fillId="0" borderId="3" xfId="0" applyBorder="1" applyAlignment="1">
      <alignment wrapText="1"/>
    </xf>
    <xf numFmtId="0" fontId="0" fillId="0" borderId="0" xfId="0" applyAlignment="1">
      <alignment horizontal="center" vertical="center" wrapText="1"/>
    </xf>
    <xf numFmtId="0" fontId="10" fillId="0" borderId="0" xfId="0" applyFont="1" applyAlignment="1">
      <alignment vertical="center" wrapText="1"/>
    </xf>
    <xf numFmtId="0" fontId="4" fillId="0" borderId="0" xfId="2" applyFont="1">
      <alignment vertical="center"/>
    </xf>
    <xf numFmtId="164" fontId="0" fillId="4" borderId="3" xfId="0" applyNumberFormat="1" applyFill="1" applyBorder="1" applyAlignment="1" applyProtection="1">
      <alignment horizontal="center" vertical="center"/>
      <protection locked="0"/>
    </xf>
    <xf numFmtId="0" fontId="0" fillId="0" borderId="0" xfId="0" applyAlignment="1">
      <alignment vertical="center" wrapText="1"/>
    </xf>
    <xf numFmtId="0" fontId="11" fillId="0" borderId="0" xfId="2" applyFont="1">
      <alignment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0" xfId="0" applyFont="1"/>
    <xf numFmtId="164" fontId="0" fillId="5" borderId="3" xfId="0" applyNumberFormat="1" applyFill="1" applyBorder="1" applyAlignment="1" applyProtection="1">
      <alignment horizontal="center" vertical="center"/>
      <protection locked="0"/>
    </xf>
    <xf numFmtId="1" fontId="0" fillId="0" borderId="0" xfId="0" applyNumberFormat="1" applyAlignment="1">
      <alignment horizontal="center" vertical="center"/>
    </xf>
    <xf numFmtId="1" fontId="0" fillId="0" borderId="0" xfId="0" applyNumberFormat="1" applyAlignment="1" applyProtection="1">
      <alignment horizontal="center" vertical="center"/>
      <protection locked="0"/>
    </xf>
    <xf numFmtId="1" fontId="2" fillId="0" borderId="0" xfId="0" applyNumberFormat="1" applyFont="1" applyAlignment="1">
      <alignment horizontal="center"/>
    </xf>
    <xf numFmtId="0" fontId="0" fillId="0" borderId="3" xfId="0" applyBorder="1"/>
    <xf numFmtId="1" fontId="0" fillId="0" borderId="0" xfId="0" applyNumberFormat="1" applyAlignment="1">
      <alignment horizontal="center"/>
    </xf>
    <xf numFmtId="0" fontId="10" fillId="0" borderId="0" xfId="0" applyFont="1" applyAlignment="1">
      <alignment horizontal="center" vertical="center" wrapText="1"/>
    </xf>
    <xf numFmtId="0" fontId="0" fillId="7" borderId="0" xfId="0" applyFill="1" applyAlignment="1">
      <alignment horizontal="center"/>
    </xf>
    <xf numFmtId="0" fontId="0" fillId="7" borderId="0" xfId="0" applyFill="1" applyAlignment="1">
      <alignment horizontal="center" vertical="center"/>
    </xf>
    <xf numFmtId="0" fontId="4" fillId="0" borderId="0" xfId="0" applyFont="1" applyAlignment="1">
      <alignment horizontal="center" vertical="center" wrapText="1"/>
    </xf>
    <xf numFmtId="0" fontId="0" fillId="0" borderId="4" xfId="0" applyBorder="1" applyAlignment="1">
      <alignment horizontal="right" wrapText="1"/>
    </xf>
    <xf numFmtId="1" fontId="0" fillId="4" borderId="3" xfId="0" applyNumberFormat="1" applyFill="1" applyBorder="1" applyAlignment="1" applyProtection="1">
      <alignment horizontal="center" vertical="center"/>
      <protection locked="0"/>
    </xf>
    <xf numFmtId="0" fontId="0" fillId="0" borderId="3" xfId="0" applyBorder="1" applyAlignment="1">
      <alignment horizontal="right" wrapText="1"/>
    </xf>
    <xf numFmtId="0" fontId="4" fillId="0" borderId="0" xfId="0" applyFont="1" applyAlignment="1">
      <alignment vertical="center" wrapText="1"/>
    </xf>
    <xf numFmtId="0" fontId="4" fillId="4" borderId="4" xfId="0" applyFont="1" applyFill="1" applyBorder="1" applyAlignment="1" applyProtection="1">
      <alignment horizontal="right" vertical="center" wrapText="1"/>
      <protection locked="0"/>
    </xf>
    <xf numFmtId="0" fontId="4" fillId="4" borderId="5" xfId="0" applyFont="1" applyFill="1" applyBorder="1" applyAlignment="1" applyProtection="1">
      <alignment horizontal="right" vertical="center" wrapText="1"/>
      <protection locked="0"/>
    </xf>
    <xf numFmtId="0" fontId="4" fillId="0" borderId="9" xfId="0" applyFont="1" applyBorder="1" applyAlignment="1">
      <alignment vertical="center" wrapText="1"/>
    </xf>
    <xf numFmtId="0" fontId="0" fillId="0" borderId="9" xfId="0" applyBorder="1" applyAlignment="1">
      <alignment vertical="center" wrapText="1"/>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0" fontId="4" fillId="0" borderId="0" xfId="0" applyFont="1" applyAlignment="1">
      <alignment vertical="center"/>
    </xf>
    <xf numFmtId="0" fontId="0" fillId="0" borderId="0" xfId="0" applyAlignment="1">
      <alignment horizontal="left" vertical="center" wrapText="1"/>
    </xf>
    <xf numFmtId="1" fontId="0" fillId="5" borderId="0" xfId="0" applyNumberFormat="1" applyFill="1" applyAlignment="1" applyProtection="1">
      <alignment horizontal="center" vertical="center"/>
      <protection locked="0"/>
    </xf>
    <xf numFmtId="0" fontId="0" fillId="5" borderId="0" xfId="0" applyFill="1"/>
    <xf numFmtId="0" fontId="0" fillId="0" borderId="0" xfId="0" applyAlignment="1">
      <alignment wrapText="1"/>
    </xf>
    <xf numFmtId="0" fontId="2" fillId="0" borderId="0" xfId="0" applyFont="1" applyAlignment="1">
      <alignment horizontal="center" wrapText="1"/>
    </xf>
    <xf numFmtId="1" fontId="0" fillId="0" borderId="3" xfId="0" applyNumberFormat="1" applyBorder="1" applyAlignment="1">
      <alignment horizontal="center" vertical="center"/>
    </xf>
    <xf numFmtId="1" fontId="0" fillId="5" borderId="5" xfId="0" applyNumberFormat="1" applyFill="1" applyBorder="1" applyAlignment="1">
      <alignment horizontal="center" vertical="center"/>
    </xf>
    <xf numFmtId="0" fontId="4" fillId="0" borderId="0" xfId="0" applyFont="1"/>
    <xf numFmtId="1" fontId="0" fillId="0" borderId="0" xfId="0" applyNumberFormat="1"/>
    <xf numFmtId="1" fontId="0" fillId="0" borderId="3" xfId="0" applyNumberFormat="1" applyBorder="1" applyAlignment="1">
      <alignment horizontal="center"/>
    </xf>
    <xf numFmtId="0" fontId="14" fillId="0" borderId="0" xfId="0" applyFont="1" applyAlignment="1">
      <alignment vertical="center"/>
    </xf>
    <xf numFmtId="1" fontId="0" fillId="5" borderId="3" xfId="0" applyNumberFormat="1" applyFill="1" applyBorder="1" applyAlignment="1" applyProtection="1">
      <alignment horizontal="center" vertical="center"/>
      <protection locked="0"/>
    </xf>
    <xf numFmtId="1" fontId="0" fillId="4" borderId="6" xfId="0" applyNumberFormat="1" applyFill="1" applyBorder="1" applyAlignment="1" applyProtection="1">
      <alignment horizontal="center" vertical="center"/>
      <protection locked="0"/>
    </xf>
    <xf numFmtId="0" fontId="0" fillId="0" borderId="9" xfId="0" applyBorder="1" applyAlignment="1">
      <alignment horizontal="center"/>
    </xf>
    <xf numFmtId="0" fontId="1" fillId="4" borderId="14" xfId="1" applyFont="1" applyFill="1" applyBorder="1" applyAlignment="1" applyProtection="1">
      <alignment horizontal="center" vertical="center"/>
      <protection locked="0"/>
    </xf>
    <xf numFmtId="0" fontId="0" fillId="0" borderId="3" xfId="0" applyBorder="1" applyAlignment="1">
      <alignment horizontal="center" wrapText="1"/>
    </xf>
    <xf numFmtId="0" fontId="0" fillId="0" borderId="0" xfId="0" applyAlignment="1">
      <alignment horizontal="left" vertical="center"/>
    </xf>
    <xf numFmtId="0" fontId="0" fillId="0" borderId="0" xfId="0" applyAlignment="1">
      <alignment horizontal="center" wrapText="1"/>
    </xf>
    <xf numFmtId="0" fontId="0" fillId="4" borderId="3" xfId="0" applyFill="1" applyBorder="1" applyAlignment="1" applyProtection="1">
      <alignment horizontal="center"/>
      <protection locked="0"/>
    </xf>
    <xf numFmtId="0" fontId="1" fillId="5" borderId="4" xfId="4" applyFill="1" applyBorder="1" applyAlignment="1" applyProtection="1">
      <alignment horizontal="right" vertical="center" wrapText="1"/>
      <protection locked="0"/>
    </xf>
    <xf numFmtId="0" fontId="1" fillId="5" borderId="6" xfId="4" applyFill="1" applyBorder="1" applyAlignment="1" applyProtection="1">
      <alignment horizontal="right" vertical="center" wrapText="1"/>
      <protection locked="0"/>
    </xf>
    <xf numFmtId="6" fontId="0" fillId="4" borderId="0" xfId="0" applyNumberFormat="1" applyFill="1" applyAlignment="1" applyProtection="1">
      <alignment horizontal="center"/>
      <protection locked="0"/>
    </xf>
    <xf numFmtId="6" fontId="0" fillId="4" borderId="3" xfId="4" applyNumberFormat="1" applyFont="1" applyFill="1" applyBorder="1" applyAlignment="1" applyProtection="1">
      <alignment horizontal="center"/>
      <protection locked="0"/>
    </xf>
    <xf numFmtId="0" fontId="0" fillId="4" borderId="3" xfId="4" applyFont="1" applyFill="1" applyBorder="1" applyAlignment="1">
      <alignment horizontal="center"/>
    </xf>
    <xf numFmtId="43" fontId="0" fillId="4" borderId="3" xfId="5" applyFont="1" applyFill="1" applyBorder="1" applyAlignment="1" applyProtection="1">
      <alignment horizontal="center"/>
      <protection locked="0"/>
    </xf>
    <xf numFmtId="1" fontId="0" fillId="5" borderId="0" xfId="0" applyNumberFormat="1" applyFill="1"/>
    <xf numFmtId="0" fontId="16"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Alignment="1">
      <alignment horizontal="left" vertical="center" wrapText="1"/>
    </xf>
    <xf numFmtId="0" fontId="0" fillId="4" borderId="3" xfId="1" applyFont="1" applyFill="1" applyBorder="1" applyAlignment="1" applyProtection="1">
      <alignment horizontal="center" vertical="center"/>
      <protection locked="0"/>
    </xf>
    <xf numFmtId="0" fontId="1" fillId="4" borderId="3" xfId="1" applyFont="1" applyFill="1" applyBorder="1" applyAlignment="1" applyProtection="1">
      <alignment horizontal="center" vertical="center"/>
      <protection locked="0"/>
    </xf>
    <xf numFmtId="0" fontId="0" fillId="4" borderId="3" xfId="0" applyFill="1" applyBorder="1" applyAlignment="1" applyProtection="1">
      <alignment horizontal="center"/>
      <protection locked="0"/>
    </xf>
    <xf numFmtId="0" fontId="0" fillId="5" borderId="3" xfId="0" applyFill="1" applyBorder="1" applyAlignment="1">
      <alignment horizontal="center"/>
    </xf>
    <xf numFmtId="0" fontId="0" fillId="6" borderId="0" xfId="0" applyFill="1" applyAlignment="1">
      <alignment horizontal="center" vertical="center"/>
    </xf>
    <xf numFmtId="0" fontId="0" fillId="0" borderId="0" xfId="0" applyAlignment="1">
      <alignment horizontal="center"/>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4" borderId="4"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lignment horizontal="right" vertical="center"/>
    </xf>
    <xf numFmtId="0" fontId="0" fillId="4" borderId="4"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7" borderId="0" xfId="0" applyFill="1" applyAlignment="1">
      <alignment horizontal="center" vertical="center"/>
    </xf>
    <xf numFmtId="0" fontId="0" fillId="7" borderId="0" xfId="0" applyFill="1" applyAlignment="1">
      <alignment horizontal="center"/>
    </xf>
    <xf numFmtId="0" fontId="0" fillId="4" borderId="5" xfId="0" applyFill="1" applyBorder="1" applyAlignment="1" applyProtection="1">
      <alignment horizontal="center" vertical="center"/>
      <protection locked="0"/>
    </xf>
    <xf numFmtId="0" fontId="17" fillId="4" borderId="4" xfId="3" applyFill="1" applyBorder="1" applyAlignment="1" applyProtection="1">
      <alignment horizontal="center"/>
      <protection locked="0"/>
    </xf>
    <xf numFmtId="0" fontId="0" fillId="4" borderId="3" xfId="0" applyFill="1" applyBorder="1" applyAlignment="1" applyProtection="1">
      <alignment horizontal="left" vertical="center" wrapText="1"/>
      <protection locked="0"/>
    </xf>
    <xf numFmtId="0" fontId="0" fillId="0" borderId="3" xfId="0" applyBorder="1" applyAlignment="1">
      <alignment wrapText="1"/>
    </xf>
    <xf numFmtId="3" fontId="0" fillId="4" borderId="4" xfId="0" applyNumberFormat="1" applyFill="1" applyBorder="1" applyAlignment="1" applyProtection="1">
      <alignment horizontal="center"/>
      <protection locked="0"/>
    </xf>
    <xf numFmtId="0" fontId="0" fillId="0" borderId="3" xfId="0" applyBorder="1" applyAlignment="1">
      <alignment horizontal="right" vertical="center" wrapText="1"/>
    </xf>
    <xf numFmtId="0" fontId="0" fillId="0" borderId="0" xfId="0"/>
    <xf numFmtId="0" fontId="0" fillId="0" borderId="3" xfId="0" applyBorder="1" applyAlignment="1">
      <alignment vertical="center" wrapText="1"/>
    </xf>
    <xf numFmtId="0" fontId="0" fillId="0" borderId="3" xfId="0" applyBorder="1" applyAlignment="1">
      <alignment vertical="center"/>
    </xf>
    <xf numFmtId="0" fontId="0" fillId="0" borderId="3" xfId="0" applyBorder="1" applyAlignment="1">
      <alignment horizontal="right"/>
    </xf>
    <xf numFmtId="0" fontId="4" fillId="0" borderId="7" xfId="2" applyFont="1" applyBorder="1" applyAlignment="1">
      <alignment vertical="center" wrapText="1"/>
    </xf>
    <xf numFmtId="0" fontId="0" fillId="0" borderId="0" xfId="0" applyAlignment="1">
      <alignment wrapText="1"/>
    </xf>
    <xf numFmtId="0" fontId="0" fillId="0" borderId="6" xfId="0" applyBorder="1"/>
    <xf numFmtId="0" fontId="0" fillId="4" borderId="3" xfId="0" applyFill="1" applyBorder="1" applyAlignment="1" applyProtection="1">
      <alignment horizontal="right" vertical="center" wrapText="1"/>
      <protection locked="0"/>
    </xf>
    <xf numFmtId="0" fontId="0" fillId="4" borderId="3" xfId="0" applyFill="1" applyBorder="1" applyAlignment="1" applyProtection="1">
      <alignment vertical="center"/>
      <protection locked="0"/>
    </xf>
    <xf numFmtId="0" fontId="0" fillId="0" borderId="3" xfId="0" applyBorder="1"/>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4"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0" xfId="2" applyFont="1" applyAlignment="1">
      <alignment vertical="center" wrapText="1"/>
    </xf>
    <xf numFmtId="0" fontId="4" fillId="0" borderId="0" xfId="0" applyFont="1" applyAlignment="1">
      <alignment vertical="center" wrapText="1"/>
    </xf>
    <xf numFmtId="0" fontId="0" fillId="0" borderId="0" xfId="0" applyAlignment="1">
      <alignment horizontal="center" wrapText="1"/>
    </xf>
    <xf numFmtId="0" fontId="0" fillId="0" borderId="6" xfId="0" applyBorder="1" applyAlignment="1">
      <alignment horizontal="right" vertical="center" wrapText="1"/>
    </xf>
    <xf numFmtId="0" fontId="0" fillId="8" borderId="0" xfId="0" applyFill="1" applyAlignment="1">
      <alignment horizontal="center" vertical="center" wrapText="1"/>
    </xf>
    <xf numFmtId="1" fontId="0" fillId="4" borderId="4" xfId="0" applyNumberFormat="1" applyFill="1" applyBorder="1" applyAlignment="1" applyProtection="1">
      <alignment horizontal="center" vertical="center"/>
      <protection locked="0"/>
    </xf>
    <xf numFmtId="0" fontId="0" fillId="0" borderId="5" xfId="0" applyBorder="1" applyAlignment="1">
      <alignment horizontal="center" vertical="center"/>
    </xf>
    <xf numFmtId="1" fontId="0" fillId="0" borderId="3" xfId="0" applyNumberFormat="1" applyBorder="1" applyAlignment="1">
      <alignment horizontal="center"/>
    </xf>
    <xf numFmtId="1" fontId="10" fillId="0" borderId="0" xfId="0" applyNumberFormat="1" applyFont="1" applyAlignment="1">
      <alignment vertical="center" wrapText="1"/>
    </xf>
    <xf numFmtId="0" fontId="10" fillId="0" borderId="0" xfId="0" applyFont="1" applyAlignment="1">
      <alignment vertical="center" wrapText="1"/>
    </xf>
    <xf numFmtId="0" fontId="4" fillId="4" borderId="3" xfId="0" applyFont="1" applyFill="1" applyBorder="1" applyAlignment="1" applyProtection="1">
      <alignment vertical="center" wrapText="1"/>
      <protection locked="0"/>
    </xf>
    <xf numFmtId="0" fontId="0" fillId="0" borderId="3" xfId="0" applyBorder="1" applyAlignment="1">
      <alignment horizontal="center" vertical="center"/>
    </xf>
    <xf numFmtId="0" fontId="0" fillId="0" borderId="4" xfId="0" applyBorder="1" applyAlignment="1">
      <alignment horizontal="right" wrapText="1"/>
    </xf>
    <xf numFmtId="0" fontId="0" fillId="0" borderId="5" xfId="0" applyBorder="1" applyAlignment="1">
      <alignment horizontal="right" wrapText="1"/>
    </xf>
    <xf numFmtId="0" fontId="0" fillId="0" borderId="3" xfId="0" applyBorder="1" applyAlignment="1">
      <alignment horizontal="right"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0" fontId="0" fillId="4" borderId="3" xfId="0" applyFill="1" applyBorder="1" applyAlignment="1" applyProtection="1">
      <alignment vertical="center" wrapText="1"/>
      <protection locked="0"/>
    </xf>
    <xf numFmtId="0" fontId="0" fillId="7" borderId="0" xfId="0" applyFill="1" applyAlignment="1">
      <alignment horizontal="center" vertical="center" wrapText="1"/>
    </xf>
    <xf numFmtId="0" fontId="0" fillId="0" borderId="0" xfId="0"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right" vertical="center" wrapText="1"/>
    </xf>
    <xf numFmtId="0" fontId="4" fillId="4" borderId="3" xfId="0" applyFont="1" applyFill="1" applyBorder="1" applyAlignment="1" applyProtection="1">
      <alignment horizontal="right" vertical="center" wrapText="1"/>
      <protection locked="0"/>
    </xf>
    <xf numFmtId="0" fontId="4" fillId="4" borderId="4" xfId="0" applyFont="1" applyFill="1" applyBorder="1" applyAlignment="1" applyProtection="1">
      <alignment horizontal="right" vertical="center" wrapText="1"/>
      <protection locked="0"/>
    </xf>
    <xf numFmtId="0" fontId="4" fillId="4" borderId="5" xfId="0" applyFont="1" applyFill="1" applyBorder="1" applyAlignment="1" applyProtection="1">
      <alignment horizontal="right" vertical="center" wrapText="1"/>
      <protection locked="0"/>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 fontId="0" fillId="4" borderId="5"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0" fillId="0" borderId="9" xfId="0" applyBorder="1" applyAlignment="1">
      <alignment vertical="center" wrapText="1"/>
    </xf>
    <xf numFmtId="0" fontId="0" fillId="0" borderId="3" xfId="0" applyBorder="1" applyAlignment="1" applyProtection="1">
      <alignment vertical="center" wrapText="1"/>
      <protection locked="0"/>
    </xf>
    <xf numFmtId="1" fontId="0" fillId="4" borderId="3" xfId="0" applyNumberForma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0" fillId="0" borderId="10" xfId="0" applyFont="1" applyBorder="1" applyAlignment="1">
      <alignment horizontal="center" vertical="center" wrapText="1"/>
    </xf>
    <xf numFmtId="0" fontId="2" fillId="0" borderId="9" xfId="0" applyFont="1" applyBorder="1" applyAlignment="1">
      <alignment vertical="center"/>
    </xf>
    <xf numFmtId="0" fontId="4" fillId="0" borderId="0" xfId="0" applyFont="1" applyAlignment="1">
      <alignment vertical="center"/>
    </xf>
    <xf numFmtId="0" fontId="0" fillId="0" borderId="9" xfId="0" applyBorder="1" applyAlignment="1">
      <alignment horizontal="center" vertical="center" wrapText="1"/>
    </xf>
    <xf numFmtId="1" fontId="0" fillId="0" borderId="10" xfId="0" applyNumberFormat="1" applyBorder="1" applyAlignment="1">
      <alignment horizontal="center"/>
    </xf>
    <xf numFmtId="0" fontId="0" fillId="0" borderId="10" xfId="0" applyBorder="1" applyAlignment="1">
      <alignment horizontal="center"/>
    </xf>
    <xf numFmtId="0" fontId="4" fillId="0" borderId="0" xfId="0" applyFont="1" applyAlignment="1">
      <alignment horizontal="left" wrapText="1"/>
    </xf>
    <xf numFmtId="0" fontId="4" fillId="4" borderId="3" xfId="0"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0" fillId="7" borderId="0" xfId="0" applyFill="1" applyAlignment="1">
      <alignment horizont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1" fontId="0" fillId="5" borderId="0" xfId="0" applyNumberFormat="1" applyFill="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 fontId="0" fillId="4" borderId="13" xfId="0" applyNumberFormat="1" applyFill="1" applyBorder="1" applyAlignment="1" applyProtection="1">
      <alignment horizontal="center" vertical="center"/>
      <protection locked="0"/>
    </xf>
    <xf numFmtId="0" fontId="1" fillId="5" borderId="4" xfId="4" applyFill="1" applyBorder="1" applyAlignment="1" applyProtection="1">
      <alignment horizontal="right" vertical="center" wrapText="1"/>
      <protection locked="0"/>
    </xf>
    <xf numFmtId="0" fontId="1" fillId="5" borderId="6" xfId="4" applyFill="1" applyBorder="1" applyAlignment="1" applyProtection="1">
      <alignment horizontal="right" vertical="center" wrapText="1"/>
      <protection locked="0"/>
    </xf>
    <xf numFmtId="0" fontId="1" fillId="5" borderId="5" xfId="4" applyFill="1" applyBorder="1" applyAlignment="1" applyProtection="1">
      <alignment horizontal="right" vertical="center" wrapText="1"/>
      <protection locked="0"/>
    </xf>
    <xf numFmtId="0" fontId="0" fillId="4" borderId="4" xfId="0" applyFill="1" applyBorder="1" applyAlignment="1" applyProtection="1">
      <alignment horizontal="right" vertical="center" wrapText="1"/>
      <protection locked="0"/>
    </xf>
    <xf numFmtId="0" fontId="0" fillId="4" borderId="6" xfId="0" applyFill="1" applyBorder="1" applyAlignment="1" applyProtection="1">
      <alignment horizontal="right" vertical="center" wrapText="1"/>
      <protection locked="0"/>
    </xf>
    <xf numFmtId="0" fontId="0" fillId="0" borderId="0" xfId="0" applyAlignment="1">
      <alignment horizontal="left" vertical="center" wrapText="1"/>
    </xf>
    <xf numFmtId="1" fontId="0" fillId="5" borderId="12" xfId="0" applyNumberFormat="1" applyFill="1" applyBorder="1" applyAlignment="1" applyProtection="1">
      <alignment horizontal="center" vertical="center" wrapText="1"/>
      <protection locked="0"/>
    </xf>
    <xf numFmtId="1" fontId="0" fillId="5" borderId="10" xfId="0" applyNumberForma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12"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0" fillId="4" borderId="0" xfId="0" applyFill="1" applyAlignment="1" applyProtection="1">
      <alignment horizontal="left" vertical="center" wrapText="1"/>
      <protection locked="0"/>
    </xf>
    <xf numFmtId="0" fontId="0" fillId="0" borderId="11" xfId="0" applyBorder="1" applyAlignment="1">
      <alignment horizontal="left" vertical="center" wrapText="1"/>
    </xf>
    <xf numFmtId="0" fontId="0" fillId="0" borderId="11" xfId="0" applyBorder="1" applyAlignment="1">
      <alignment vertical="center" wrapText="1"/>
    </xf>
  </cellXfs>
  <cellStyles count="6">
    <cellStyle name="Commentaires" xfId="2" xr:uid="{00000000-0005-0000-0000-000000000000}"/>
    <cellStyle name="Lien hypertexte" xfId="3" builtinId="8"/>
    <cellStyle name="Milliers" xfId="5" builtinId="3"/>
    <cellStyle name="Normal" xfId="0" builtinId="0"/>
    <cellStyle name="Normal 2" xfId="4" xr:uid="{389F5038-001D-4922-A0D3-2D4F0BF123CC}"/>
    <cellStyle name="REPONSES"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304800</xdr:colOff>
      <xdr:row>4</xdr:row>
      <xdr:rowOff>9525</xdr:rowOff>
    </xdr:from>
    <xdr:to>
      <xdr:col>7</xdr:col>
      <xdr:colOff>657225</xdr:colOff>
      <xdr:row>8</xdr:row>
      <xdr:rowOff>101600</xdr:rowOff>
    </xdr:to>
    <xdr:sp macro="" textlink="">
      <xdr:nvSpPr>
        <xdr:cNvPr id="2" name="ZoneTexte 1">
          <a:extLst>
            <a:ext uri="{FF2B5EF4-FFF2-40B4-BE49-F238E27FC236}">
              <a16:creationId xmlns:a16="http://schemas.microsoft.com/office/drawing/2014/main" id="{BA4C8C27-EC86-43D5-8683-D9B4BC1C4CA6}"/>
            </a:ext>
          </a:extLst>
        </xdr:cNvPr>
        <xdr:cNvSpPr txBox="1"/>
      </xdr:nvSpPr>
      <xdr:spPr>
        <a:xfrm>
          <a:off x="5981700" y="1762125"/>
          <a:ext cx="3219450" cy="81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i="1">
              <a:solidFill>
                <a:srgbClr val="FF0000"/>
              </a:solidFill>
            </a:rPr>
            <a:t>Certaines cases possedent</a:t>
          </a:r>
          <a:r>
            <a:rPr lang="fr-FR" sz="1100" i="1" baseline="0">
              <a:solidFill>
                <a:srgbClr val="FF0000"/>
              </a:solidFill>
            </a:rPr>
            <a:t> un point</a:t>
          </a:r>
          <a:r>
            <a:rPr lang="fr-FR" sz="1100" i="1">
              <a:solidFill>
                <a:srgbClr val="FF0000"/>
              </a:solidFill>
            </a:rPr>
            <a:t> rouge, si vous cliquez dessus,</a:t>
          </a:r>
          <a:r>
            <a:rPr lang="fr-FR" sz="1100" i="1" baseline="0">
              <a:solidFill>
                <a:srgbClr val="FF0000"/>
              </a:solidFill>
            </a:rPr>
            <a:t> un commentaire apparaitra</a:t>
          </a:r>
          <a:endParaRPr lang="fr-FR" sz="1100" i="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48d4245fab53d33/Bureau/QUESTIONNAIRE_FNH(2020)%20ACT%20Hors%20les%20murs%20ACT%20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LISTES"/>
      <sheetName val="REPONSES"/>
      <sheetName val="TEMP"/>
    </sheetNames>
    <sheetDataSet>
      <sheetData sheetId="0"/>
      <sheetData sheetId="1">
        <row r="1">
          <cell r="A1" t="str">
            <v>Auvergne-Rhône-Alpes</v>
          </cell>
        </row>
        <row r="2">
          <cell r="A2" t="str">
            <v>Bourgogne-Franche-Comté</v>
          </cell>
        </row>
        <row r="3">
          <cell r="A3" t="str">
            <v>Bretagne</v>
          </cell>
        </row>
        <row r="4">
          <cell r="A4" t="str">
            <v>Centre-Val de Loire</v>
          </cell>
        </row>
        <row r="5">
          <cell r="A5" t="str">
            <v>Corse</v>
          </cell>
        </row>
        <row r="6">
          <cell r="A6" t="str">
            <v>Grand Est</v>
          </cell>
        </row>
        <row r="7">
          <cell r="A7" t="str">
            <v>Hauts-de-France</v>
          </cell>
        </row>
        <row r="8">
          <cell r="A8" t="str">
            <v>Île-de-France</v>
          </cell>
        </row>
        <row r="9">
          <cell r="A9" t="str">
            <v>Normandie</v>
          </cell>
        </row>
        <row r="10">
          <cell r="A10" t="str">
            <v>Nouvelle-Aquitaine</v>
          </cell>
        </row>
        <row r="11">
          <cell r="A11" t="str">
            <v>Occitanie</v>
          </cell>
        </row>
        <row r="12">
          <cell r="A12" t="str">
            <v>Pays de la Loire</v>
          </cell>
        </row>
        <row r="13">
          <cell r="A13" t="str">
            <v>Provence-Alpes-Côte d'Azur</v>
          </cell>
        </row>
        <row r="14">
          <cell r="A14" t="str">
            <v>Outre-mer</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ssociation-acars.fr/" TargetMode="External"/><Relationship Id="rId1" Type="http://schemas.openxmlformats.org/officeDocument/2006/relationships/hyperlink" Target="mailto:siege@association-acars,f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602"/>
  <sheetViews>
    <sheetView tabSelected="1" topLeftCell="A467" zoomScaleNormal="100" workbookViewId="0">
      <selection activeCell="N480" sqref="N480"/>
    </sheetView>
  </sheetViews>
  <sheetFormatPr baseColWidth="10" defaultRowHeight="15" x14ac:dyDescent="0.25"/>
  <cols>
    <col min="1" max="1" width="19.42578125" customWidth="1"/>
    <col min="2" max="3" width="17.42578125" customWidth="1"/>
    <col min="4" max="4" width="18.7109375" customWidth="1"/>
    <col min="5" max="5" width="27" customWidth="1"/>
    <col min="6" max="6" width="53.42578125" bestFit="1" customWidth="1"/>
    <col min="8" max="8" width="11.7109375" customWidth="1"/>
  </cols>
  <sheetData>
    <row r="1" spans="1:8" ht="18.75" x14ac:dyDescent="0.3">
      <c r="A1" s="80" t="s">
        <v>296</v>
      </c>
      <c r="B1" s="80"/>
      <c r="C1" s="80"/>
      <c r="D1" s="80"/>
      <c r="E1" s="80"/>
      <c r="F1" s="80"/>
      <c r="G1" s="80"/>
      <c r="H1" s="80"/>
    </row>
    <row r="3" spans="1:8" ht="87" customHeight="1" x14ac:dyDescent="0.25">
      <c r="B3" s="81" t="s">
        <v>288</v>
      </c>
      <c r="C3" s="82"/>
      <c r="D3" s="82"/>
      <c r="E3" s="82"/>
      <c r="F3" s="82"/>
      <c r="G3" s="82"/>
      <c r="H3" s="82"/>
    </row>
    <row r="4" spans="1:8" ht="51" customHeight="1" x14ac:dyDescent="0.25">
      <c r="B4" s="83"/>
      <c r="C4" s="83"/>
      <c r="D4" s="83"/>
      <c r="E4" s="83"/>
      <c r="F4" s="83"/>
      <c r="G4" s="83"/>
      <c r="H4" s="83"/>
    </row>
    <row r="5" spans="1:8" ht="12" customHeight="1" x14ac:dyDescent="0.25">
      <c r="B5" s="1"/>
      <c r="C5" s="1"/>
      <c r="D5" s="1"/>
      <c r="E5" s="1"/>
      <c r="F5" s="1"/>
      <c r="G5" s="1"/>
      <c r="H5" s="1"/>
    </row>
    <row r="6" spans="1:8" x14ac:dyDescent="0.25">
      <c r="B6" s="2" t="s">
        <v>0</v>
      </c>
      <c r="C6" s="84" t="s">
        <v>297</v>
      </c>
      <c r="D6" s="85"/>
      <c r="E6" s="85"/>
    </row>
    <row r="7" spans="1:8" x14ac:dyDescent="0.25">
      <c r="B7" s="2" t="s">
        <v>1</v>
      </c>
      <c r="C7" s="86">
        <v>42</v>
      </c>
      <c r="D7" s="86"/>
      <c r="E7" s="86"/>
    </row>
    <row r="8" spans="1:8" x14ac:dyDescent="0.25">
      <c r="B8" s="2" t="s">
        <v>2</v>
      </c>
      <c r="C8" s="87">
        <v>2025</v>
      </c>
      <c r="D8" s="87"/>
      <c r="E8" s="87"/>
    </row>
    <row r="9" spans="1:8" x14ac:dyDescent="0.25">
      <c r="B9" s="3"/>
      <c r="C9" s="4"/>
      <c r="D9" s="4"/>
      <c r="E9" s="4"/>
    </row>
    <row r="11" spans="1:8" x14ac:dyDescent="0.25">
      <c r="A11" t="s">
        <v>3</v>
      </c>
      <c r="B11" s="88" t="s">
        <v>4</v>
      </c>
      <c r="C11" s="89"/>
      <c r="D11" s="89"/>
      <c r="E11" s="89"/>
      <c r="F11" s="89"/>
      <c r="G11" s="89"/>
      <c r="H11" s="89"/>
    </row>
    <row r="12" spans="1:8" x14ac:dyDescent="0.25">
      <c r="B12" s="101" t="s">
        <v>5</v>
      </c>
      <c r="C12" s="102"/>
      <c r="D12" s="102"/>
      <c r="E12" s="102"/>
      <c r="F12" s="102"/>
      <c r="G12" s="102"/>
      <c r="H12" s="102"/>
    </row>
    <row r="13" spans="1:8" x14ac:dyDescent="0.25">
      <c r="B13" s="5"/>
      <c r="C13" s="6"/>
      <c r="D13" s="6"/>
      <c r="E13" s="6"/>
      <c r="F13" s="6"/>
      <c r="G13" s="6"/>
      <c r="H13" s="6"/>
    </row>
    <row r="14" spans="1:8" x14ac:dyDescent="0.25">
      <c r="B14" s="90" t="s">
        <v>6</v>
      </c>
      <c r="C14" s="91"/>
      <c r="D14" s="97" t="s">
        <v>298</v>
      </c>
      <c r="E14" s="98"/>
      <c r="F14" s="98"/>
      <c r="G14" s="99"/>
      <c r="H14" s="100"/>
    </row>
    <row r="15" spans="1:8" ht="40.5" customHeight="1" x14ac:dyDescent="0.25">
      <c r="B15" s="90" t="s">
        <v>7</v>
      </c>
      <c r="C15" s="91"/>
      <c r="D15" s="92" t="s">
        <v>299</v>
      </c>
      <c r="E15" s="93"/>
      <c r="F15" s="93"/>
      <c r="G15" s="94"/>
      <c r="H15" s="95"/>
    </row>
    <row r="16" spans="1:8" ht="44.65" customHeight="1" x14ac:dyDescent="0.25">
      <c r="B16" s="90" t="s">
        <v>289</v>
      </c>
      <c r="C16" s="91"/>
      <c r="D16" s="92"/>
      <c r="E16" s="93"/>
      <c r="F16" s="93"/>
      <c r="G16" s="93"/>
      <c r="H16" s="103"/>
    </row>
    <row r="17" spans="2:8" ht="45.75" customHeight="1" x14ac:dyDescent="0.25">
      <c r="B17" s="90" t="s">
        <v>8</v>
      </c>
      <c r="C17" s="91"/>
      <c r="D17" s="92" t="s">
        <v>330</v>
      </c>
      <c r="E17" s="93"/>
      <c r="F17" s="93"/>
      <c r="G17" s="94"/>
      <c r="H17" s="95"/>
    </row>
    <row r="18" spans="2:8" x14ac:dyDescent="0.25">
      <c r="B18" s="7"/>
      <c r="C18" s="7"/>
    </row>
    <row r="19" spans="2:8" x14ac:dyDescent="0.25">
      <c r="B19" s="96" t="s">
        <v>9</v>
      </c>
      <c r="C19" s="96"/>
      <c r="D19" s="97" t="s">
        <v>300</v>
      </c>
      <c r="E19" s="98"/>
      <c r="F19" s="98"/>
      <c r="G19" s="99"/>
      <c r="H19" s="100"/>
    </row>
    <row r="20" spans="2:8" x14ac:dyDescent="0.25">
      <c r="B20" s="96" t="s">
        <v>10</v>
      </c>
      <c r="C20" s="96"/>
      <c r="D20" s="97">
        <v>42100</v>
      </c>
      <c r="E20" s="98"/>
      <c r="F20" s="98"/>
      <c r="G20" s="99"/>
      <c r="H20" s="100"/>
    </row>
    <row r="21" spans="2:8" x14ac:dyDescent="0.25">
      <c r="B21" s="96" t="s">
        <v>11</v>
      </c>
      <c r="C21" s="96"/>
      <c r="D21" s="97" t="s">
        <v>301</v>
      </c>
      <c r="E21" s="98"/>
      <c r="F21" s="98"/>
      <c r="G21" s="99"/>
      <c r="H21" s="100"/>
    </row>
    <row r="22" spans="2:8" x14ac:dyDescent="0.25">
      <c r="B22" s="7"/>
      <c r="C22" s="7"/>
    </row>
    <row r="23" spans="2:8" x14ac:dyDescent="0.25">
      <c r="B23" s="96" t="s">
        <v>12</v>
      </c>
      <c r="C23" s="96"/>
      <c r="D23" s="107" t="s">
        <v>302</v>
      </c>
      <c r="E23" s="98"/>
      <c r="F23" s="98"/>
      <c r="G23" s="99"/>
      <c r="H23" s="100"/>
    </row>
    <row r="24" spans="2:8" x14ac:dyDescent="0.25">
      <c r="B24" s="96" t="s">
        <v>13</v>
      </c>
      <c r="C24" s="96"/>
      <c r="D24" s="104" t="s">
        <v>303</v>
      </c>
      <c r="E24" s="98"/>
      <c r="F24" s="98"/>
      <c r="G24" s="99"/>
      <c r="H24" s="100"/>
    </row>
    <row r="25" spans="2:8" x14ac:dyDescent="0.25">
      <c r="B25" s="96" t="s">
        <v>14</v>
      </c>
      <c r="C25" s="96"/>
      <c r="D25" s="104" t="s">
        <v>329</v>
      </c>
      <c r="E25" s="98"/>
      <c r="F25" s="98"/>
      <c r="G25" s="99"/>
      <c r="H25" s="100"/>
    </row>
    <row r="27" spans="2:8" x14ac:dyDescent="0.25">
      <c r="B27" s="101" t="s">
        <v>15</v>
      </c>
      <c r="C27" s="102"/>
      <c r="D27" s="102"/>
      <c r="E27" s="102"/>
      <c r="F27" s="102"/>
      <c r="G27" s="102"/>
      <c r="H27" s="102"/>
    </row>
    <row r="29" spans="2:8" x14ac:dyDescent="0.25">
      <c r="B29" s="105" t="s">
        <v>331</v>
      </c>
      <c r="C29" s="105"/>
      <c r="D29" s="105"/>
      <c r="E29" s="105"/>
      <c r="F29" s="105"/>
      <c r="G29" s="105"/>
      <c r="H29" s="105"/>
    </row>
    <row r="30" spans="2:8" x14ac:dyDescent="0.25">
      <c r="B30" s="105"/>
      <c r="C30" s="105"/>
      <c r="D30" s="105"/>
      <c r="E30" s="105"/>
      <c r="F30" s="105"/>
      <c r="G30" s="105"/>
      <c r="H30" s="105"/>
    </row>
    <row r="31" spans="2:8" x14ac:dyDescent="0.25">
      <c r="B31" s="105"/>
      <c r="C31" s="105"/>
      <c r="D31" s="105"/>
      <c r="E31" s="105"/>
      <c r="F31" s="105"/>
      <c r="G31" s="105"/>
      <c r="H31" s="105"/>
    </row>
    <row r="32" spans="2:8" x14ac:dyDescent="0.25">
      <c r="B32" s="105"/>
      <c r="C32" s="105"/>
      <c r="D32" s="105"/>
      <c r="E32" s="105"/>
      <c r="F32" s="105"/>
      <c r="G32" s="105"/>
      <c r="H32" s="105"/>
    </row>
    <row r="33" spans="2:8" x14ac:dyDescent="0.25">
      <c r="B33" s="105"/>
      <c r="C33" s="105"/>
      <c r="D33" s="105"/>
      <c r="E33" s="105"/>
      <c r="F33" s="105"/>
      <c r="G33" s="105"/>
      <c r="H33" s="105"/>
    </row>
    <row r="34" spans="2:8" x14ac:dyDescent="0.25">
      <c r="B34" s="105"/>
      <c r="C34" s="105"/>
      <c r="D34" s="105"/>
      <c r="E34" s="105"/>
      <c r="F34" s="105"/>
      <c r="G34" s="105"/>
      <c r="H34" s="105"/>
    </row>
    <row r="35" spans="2:8" x14ac:dyDescent="0.25">
      <c r="B35" s="106"/>
      <c r="C35" s="106"/>
      <c r="D35" s="106"/>
      <c r="E35" s="106"/>
      <c r="F35" s="106"/>
      <c r="G35" s="106"/>
      <c r="H35" s="106"/>
    </row>
    <row r="36" spans="2:8" x14ac:dyDescent="0.25">
      <c r="B36" s="106"/>
      <c r="C36" s="106"/>
      <c r="D36" s="106"/>
      <c r="E36" s="106"/>
      <c r="F36" s="106"/>
      <c r="G36" s="106"/>
      <c r="H36" s="106"/>
    </row>
    <row r="37" spans="2:8" x14ac:dyDescent="0.25">
      <c r="B37" s="106"/>
      <c r="C37" s="106"/>
      <c r="D37" s="106"/>
      <c r="E37" s="106"/>
      <c r="F37" s="106"/>
      <c r="G37" s="106"/>
      <c r="H37" s="106"/>
    </row>
    <row r="38" spans="2:8" x14ac:dyDescent="0.25">
      <c r="B38" s="106"/>
      <c r="C38" s="106"/>
      <c r="D38" s="106"/>
      <c r="E38" s="106"/>
      <c r="F38" s="106"/>
      <c r="G38" s="106"/>
      <c r="H38" s="106"/>
    </row>
    <row r="40" spans="2:8" x14ac:dyDescent="0.25">
      <c r="B40" s="88" t="s">
        <v>16</v>
      </c>
      <c r="C40" s="89"/>
      <c r="D40" s="89"/>
      <c r="E40" s="89"/>
      <c r="F40" s="89"/>
      <c r="G40" s="89"/>
      <c r="H40" s="89"/>
    </row>
    <row r="41" spans="2:8" x14ac:dyDescent="0.25">
      <c r="B41" s="8" t="s">
        <v>17</v>
      </c>
    </row>
    <row r="42" spans="2:8" x14ac:dyDescent="0.25">
      <c r="B42" s="9" t="s">
        <v>18</v>
      </c>
    </row>
    <row r="43" spans="2:8" x14ac:dyDescent="0.25">
      <c r="B43" s="96" t="s">
        <v>19</v>
      </c>
      <c r="C43" s="96"/>
      <c r="D43" s="96"/>
      <c r="E43" s="96"/>
      <c r="F43" s="96"/>
      <c r="G43" s="10">
        <v>555315</v>
      </c>
    </row>
    <row r="44" spans="2:8" x14ac:dyDescent="0.25">
      <c r="B44" s="96" t="s">
        <v>20</v>
      </c>
      <c r="C44" s="96"/>
      <c r="D44" s="96"/>
      <c r="E44" s="96"/>
      <c r="F44" s="96"/>
      <c r="G44" s="10">
        <v>1630</v>
      </c>
    </row>
    <row r="45" spans="2:8" x14ac:dyDescent="0.25">
      <c r="B45" s="96" t="s">
        <v>21</v>
      </c>
      <c r="C45" s="96"/>
      <c r="D45" s="96"/>
      <c r="E45" s="96"/>
      <c r="F45" s="96"/>
      <c r="G45" s="10">
        <v>42876</v>
      </c>
    </row>
    <row r="47" spans="2:8" ht="30" customHeight="1" x14ac:dyDescent="0.25">
      <c r="B47" s="108" t="s">
        <v>22</v>
      </c>
      <c r="C47" s="108"/>
      <c r="D47" s="108"/>
      <c r="E47" s="108"/>
      <c r="F47" s="108"/>
      <c r="G47" s="10"/>
    </row>
    <row r="48" spans="2:8" ht="30.6" customHeight="1" x14ac:dyDescent="0.25">
      <c r="B48" s="108" t="s">
        <v>23</v>
      </c>
      <c r="C48" s="108"/>
      <c r="D48" s="108"/>
      <c r="E48" s="108"/>
      <c r="F48" s="108"/>
      <c r="G48" s="10"/>
    </row>
    <row r="50" spans="2:8" x14ac:dyDescent="0.25">
      <c r="B50" s="9" t="s">
        <v>24</v>
      </c>
    </row>
    <row r="51" spans="2:8" x14ac:dyDescent="0.25">
      <c r="B51" s="96" t="s">
        <v>25</v>
      </c>
      <c r="C51" s="96"/>
      <c r="D51" s="96"/>
      <c r="E51" s="96"/>
      <c r="F51" s="96"/>
      <c r="G51" s="10">
        <v>18346</v>
      </c>
    </row>
    <row r="52" spans="2:8" x14ac:dyDescent="0.25">
      <c r="B52" s="96" t="s">
        <v>26</v>
      </c>
      <c r="C52" s="96"/>
      <c r="D52" s="96"/>
      <c r="E52" s="96"/>
      <c r="F52" s="96"/>
      <c r="G52" s="10">
        <v>499328</v>
      </c>
    </row>
    <row r="53" spans="2:8" x14ac:dyDescent="0.25">
      <c r="B53" s="96" t="s">
        <v>27</v>
      </c>
      <c r="C53" s="96"/>
      <c r="D53" s="96"/>
      <c r="E53" s="96"/>
      <c r="F53" s="96"/>
      <c r="G53" s="10">
        <v>50389</v>
      </c>
    </row>
    <row r="55" spans="2:8" ht="44.25" customHeight="1" x14ac:dyDescent="0.25">
      <c r="B55" s="108" t="s">
        <v>28</v>
      </c>
      <c r="C55" s="108"/>
      <c r="D55" s="108"/>
      <c r="E55" s="108"/>
      <c r="F55" s="108"/>
      <c r="G55" s="10"/>
    </row>
    <row r="56" spans="2:8" ht="30" customHeight="1" x14ac:dyDescent="0.25">
      <c r="B56" s="108" t="s">
        <v>29</v>
      </c>
      <c r="C56" s="108"/>
      <c r="D56" s="108"/>
      <c r="E56" s="108"/>
      <c r="F56" s="108"/>
      <c r="G56" s="10">
        <v>436</v>
      </c>
    </row>
    <row r="61" spans="2:8" ht="15.75" customHeight="1" x14ac:dyDescent="0.25"/>
    <row r="62" spans="2:8" x14ac:dyDescent="0.25">
      <c r="B62" s="109" t="s">
        <v>30</v>
      </c>
      <c r="C62" s="109"/>
    </row>
    <row r="63" spans="2:8" x14ac:dyDescent="0.25">
      <c r="B63" s="105"/>
      <c r="C63" s="110"/>
      <c r="D63" s="110"/>
      <c r="E63" s="110"/>
      <c r="F63" s="110"/>
      <c r="G63" s="110"/>
      <c r="H63" s="110"/>
    </row>
    <row r="64" spans="2:8" x14ac:dyDescent="0.25">
      <c r="B64" s="110"/>
      <c r="C64" s="110"/>
      <c r="D64" s="110"/>
      <c r="E64" s="110"/>
      <c r="F64" s="110"/>
      <c r="G64" s="110"/>
      <c r="H64" s="110"/>
    </row>
    <row r="65" spans="2:8" x14ac:dyDescent="0.25">
      <c r="B65" s="110"/>
      <c r="C65" s="110"/>
      <c r="D65" s="110"/>
      <c r="E65" s="110"/>
      <c r="F65" s="110"/>
      <c r="G65" s="110"/>
      <c r="H65" s="110"/>
    </row>
    <row r="66" spans="2:8" x14ac:dyDescent="0.25">
      <c r="B66" s="110"/>
      <c r="C66" s="110"/>
      <c r="D66" s="110"/>
      <c r="E66" s="110"/>
      <c r="F66" s="110"/>
      <c r="G66" s="110"/>
      <c r="H66" s="110"/>
    </row>
    <row r="67" spans="2:8" x14ac:dyDescent="0.25">
      <c r="B67" s="110"/>
      <c r="C67" s="110"/>
      <c r="D67" s="110"/>
      <c r="E67" s="110"/>
      <c r="F67" s="110"/>
      <c r="G67" s="110"/>
      <c r="H67" s="110"/>
    </row>
    <row r="68" spans="2:8" x14ac:dyDescent="0.25">
      <c r="B68" s="110"/>
      <c r="C68" s="110"/>
      <c r="D68" s="110"/>
      <c r="E68" s="110"/>
      <c r="F68" s="110"/>
      <c r="G68" s="110"/>
      <c r="H68" s="110"/>
    </row>
    <row r="69" spans="2:8" x14ac:dyDescent="0.25">
      <c r="B69" s="110"/>
      <c r="C69" s="110"/>
      <c r="D69" s="110"/>
      <c r="E69" s="110"/>
      <c r="F69" s="110"/>
      <c r="G69" s="110"/>
      <c r="H69" s="110"/>
    </row>
    <row r="70" spans="2:8" x14ac:dyDescent="0.25">
      <c r="B70" s="110"/>
      <c r="C70" s="110"/>
      <c r="D70" s="110"/>
      <c r="E70" s="110"/>
      <c r="F70" s="110"/>
      <c r="G70" s="110"/>
      <c r="H70" s="110"/>
    </row>
    <row r="71" spans="2:8" x14ac:dyDescent="0.25">
      <c r="B71" s="110"/>
      <c r="C71" s="110"/>
      <c r="D71" s="110"/>
      <c r="E71" s="110"/>
      <c r="F71" s="110"/>
      <c r="G71" s="110"/>
      <c r="H71" s="110"/>
    </row>
    <row r="72" spans="2:8" x14ac:dyDescent="0.25">
      <c r="B72" s="110"/>
      <c r="C72" s="110"/>
      <c r="D72" s="110"/>
      <c r="E72" s="110"/>
      <c r="F72" s="110"/>
      <c r="G72" s="110"/>
      <c r="H72" s="110"/>
    </row>
    <row r="73" spans="2:8" x14ac:dyDescent="0.25">
      <c r="B73" s="110"/>
      <c r="C73" s="110"/>
      <c r="D73" s="110"/>
      <c r="E73" s="110"/>
      <c r="F73" s="110"/>
      <c r="G73" s="110"/>
      <c r="H73" s="110"/>
    </row>
    <row r="74" spans="2:8" x14ac:dyDescent="0.25">
      <c r="B74" s="110"/>
      <c r="C74" s="110"/>
      <c r="D74" s="110"/>
      <c r="E74" s="110"/>
      <c r="F74" s="110"/>
      <c r="G74" s="110"/>
      <c r="H74" s="110"/>
    </row>
    <row r="75" spans="2:8" x14ac:dyDescent="0.25">
      <c r="B75" s="11"/>
      <c r="C75" s="11"/>
      <c r="D75" s="11"/>
      <c r="E75" s="11"/>
      <c r="F75" s="11"/>
      <c r="G75" s="11"/>
      <c r="H75" s="11"/>
    </row>
    <row r="76" spans="2:8" x14ac:dyDescent="0.25">
      <c r="B76" s="88" t="s">
        <v>31</v>
      </c>
      <c r="C76" s="89"/>
      <c r="D76" s="89"/>
      <c r="E76" s="89"/>
      <c r="F76" s="89"/>
      <c r="G76" s="89"/>
      <c r="H76" s="89"/>
    </row>
    <row r="77" spans="2:8" ht="9" customHeight="1" x14ac:dyDescent="0.25"/>
    <row r="78" spans="2:8" x14ac:dyDescent="0.25">
      <c r="B78" s="112" t="s">
        <v>32</v>
      </c>
      <c r="C78" s="112"/>
      <c r="D78" s="85" t="s">
        <v>312</v>
      </c>
      <c r="E78" s="85"/>
      <c r="F78" s="85"/>
    </row>
    <row r="79" spans="2:8" ht="6" customHeight="1" x14ac:dyDescent="0.25"/>
    <row r="80" spans="2:8" x14ac:dyDescent="0.25">
      <c r="B80" s="113" t="s">
        <v>33</v>
      </c>
      <c r="C80" s="114"/>
      <c r="D80" s="114"/>
      <c r="E80" s="114"/>
      <c r="F80" s="114"/>
      <c r="G80" s="114"/>
      <c r="H80" s="114"/>
    </row>
    <row r="81" spans="2:8" ht="28.5" customHeight="1" x14ac:dyDescent="0.25">
      <c r="B81" s="114"/>
      <c r="C81" s="114"/>
      <c r="D81" s="114"/>
      <c r="E81" s="114"/>
      <c r="F81" s="114"/>
      <c r="G81" s="114"/>
      <c r="H81" s="114"/>
    </row>
    <row r="82" spans="2:8" ht="64.5" customHeight="1" x14ac:dyDescent="0.25">
      <c r="B82" s="12"/>
      <c r="C82" s="12"/>
      <c r="D82" s="12"/>
      <c r="E82" s="13" t="s">
        <v>34</v>
      </c>
      <c r="F82" s="14" t="s">
        <v>35</v>
      </c>
      <c r="G82" s="15" t="s">
        <v>36</v>
      </c>
      <c r="H82" s="12"/>
    </row>
    <row r="83" spans="2:8" x14ac:dyDescent="0.25">
      <c r="B83" s="108" t="s">
        <v>37</v>
      </c>
      <c r="C83" s="111"/>
      <c r="D83" s="111"/>
      <c r="E83" s="16">
        <v>4.74</v>
      </c>
      <c r="F83" s="16"/>
      <c r="G83" s="17">
        <f t="shared" ref="G83:G99" si="0">E83+F83</f>
        <v>4.74</v>
      </c>
    </row>
    <row r="84" spans="2:8" x14ac:dyDescent="0.25">
      <c r="D84" t="s">
        <v>38</v>
      </c>
      <c r="E84" s="16">
        <v>0.2</v>
      </c>
      <c r="F84" s="16"/>
      <c r="G84" s="17">
        <f t="shared" si="0"/>
        <v>0.2</v>
      </c>
    </row>
    <row r="85" spans="2:8" x14ac:dyDescent="0.25">
      <c r="B85" s="108" t="s">
        <v>39</v>
      </c>
      <c r="C85" s="111"/>
      <c r="D85" s="111"/>
      <c r="E85" s="16"/>
      <c r="F85" s="16"/>
      <c r="G85" s="17">
        <f t="shared" si="0"/>
        <v>0</v>
      </c>
    </row>
    <row r="86" spans="2:8" ht="29.25" customHeight="1" x14ac:dyDescent="0.25">
      <c r="B86" s="108" t="s">
        <v>40</v>
      </c>
      <c r="C86" s="111"/>
      <c r="D86" s="111"/>
      <c r="E86" s="16"/>
      <c r="F86" s="16"/>
      <c r="G86" s="17">
        <f t="shared" si="0"/>
        <v>0</v>
      </c>
    </row>
    <row r="87" spans="2:8" ht="31.5" customHeight="1" x14ac:dyDescent="0.25">
      <c r="B87" s="108" t="s">
        <v>41</v>
      </c>
      <c r="C87" s="111"/>
      <c r="D87" s="111"/>
      <c r="E87" s="16"/>
      <c r="F87" s="16"/>
      <c r="G87" s="17">
        <f t="shared" si="0"/>
        <v>0</v>
      </c>
    </row>
    <row r="88" spans="2:8" ht="45.75" customHeight="1" x14ac:dyDescent="0.25">
      <c r="B88" s="108" t="s">
        <v>42</v>
      </c>
      <c r="C88" s="111"/>
      <c r="D88" s="111"/>
      <c r="E88" s="16">
        <f>0.97</f>
        <v>0.97</v>
      </c>
      <c r="F88" s="16"/>
      <c r="G88" s="17">
        <f t="shared" si="0"/>
        <v>0.97</v>
      </c>
    </row>
    <row r="89" spans="2:8" x14ac:dyDescent="0.25">
      <c r="B89" s="108" t="s">
        <v>43</v>
      </c>
      <c r="C89" s="111"/>
      <c r="D89" s="111"/>
      <c r="E89" s="16">
        <v>0.38</v>
      </c>
      <c r="F89" s="16"/>
      <c r="G89" s="17">
        <f t="shared" si="0"/>
        <v>0.38</v>
      </c>
    </row>
    <row r="90" spans="2:8" ht="28.5" customHeight="1" x14ac:dyDescent="0.25">
      <c r="B90" s="108" t="s">
        <v>44</v>
      </c>
      <c r="C90" s="111"/>
      <c r="D90" s="111"/>
      <c r="E90" s="16"/>
      <c r="F90" s="16"/>
      <c r="G90" s="17">
        <f t="shared" si="0"/>
        <v>0</v>
      </c>
    </row>
    <row r="91" spans="2:8" x14ac:dyDescent="0.25">
      <c r="B91" s="108" t="s">
        <v>45</v>
      </c>
      <c r="C91" s="111"/>
      <c r="D91" s="111"/>
      <c r="E91" s="16">
        <v>0.7</v>
      </c>
      <c r="F91" s="16"/>
      <c r="G91" s="17">
        <f t="shared" si="0"/>
        <v>0.7</v>
      </c>
    </row>
    <row r="92" spans="2:8" ht="30" customHeight="1" x14ac:dyDescent="0.25">
      <c r="B92" s="108" t="s">
        <v>46</v>
      </c>
      <c r="C92" s="111"/>
      <c r="D92" s="111"/>
      <c r="E92" s="16"/>
      <c r="F92" s="16"/>
      <c r="G92" s="17">
        <f t="shared" si="0"/>
        <v>0</v>
      </c>
    </row>
    <row r="93" spans="2:8" x14ac:dyDescent="0.25">
      <c r="B93" s="108" t="s">
        <v>47</v>
      </c>
      <c r="C93" s="111"/>
      <c r="D93" s="111"/>
      <c r="E93" s="16"/>
      <c r="F93" s="16"/>
      <c r="G93" s="17">
        <f t="shared" si="0"/>
        <v>0</v>
      </c>
    </row>
    <row r="94" spans="2:8" ht="30" customHeight="1" x14ac:dyDescent="0.25">
      <c r="B94" s="108" t="s">
        <v>48</v>
      </c>
      <c r="C94" s="111"/>
      <c r="D94" s="111"/>
      <c r="E94" s="16"/>
      <c r="F94" s="16"/>
      <c r="G94" s="17">
        <f t="shared" si="0"/>
        <v>0</v>
      </c>
    </row>
    <row r="95" spans="2:8" ht="15.75" customHeight="1" x14ac:dyDescent="0.25">
      <c r="B95" s="108" t="s">
        <v>49</v>
      </c>
      <c r="C95" s="111"/>
      <c r="D95" s="111"/>
      <c r="E95" s="16"/>
      <c r="F95" s="16"/>
      <c r="G95" s="17">
        <f t="shared" si="0"/>
        <v>0</v>
      </c>
    </row>
    <row r="96" spans="2:8" ht="31.5" customHeight="1" x14ac:dyDescent="0.25">
      <c r="B96" s="108" t="s">
        <v>50</v>
      </c>
      <c r="C96" s="111"/>
      <c r="D96" s="111"/>
      <c r="E96" s="16"/>
      <c r="F96" s="16"/>
      <c r="G96" s="17">
        <f t="shared" si="0"/>
        <v>0</v>
      </c>
    </row>
    <row r="97" spans="2:7" x14ac:dyDescent="0.25">
      <c r="B97" s="108" t="s">
        <v>51</v>
      </c>
      <c r="C97" s="111"/>
      <c r="D97" s="111"/>
      <c r="E97" s="16">
        <f>0.11+0.23</f>
        <v>0.34</v>
      </c>
      <c r="F97" s="16"/>
      <c r="G97" s="17">
        <f t="shared" si="0"/>
        <v>0.34</v>
      </c>
    </row>
    <row r="98" spans="2:7" ht="34.5" customHeight="1" x14ac:dyDescent="0.25">
      <c r="B98" s="108" t="s">
        <v>52</v>
      </c>
      <c r="C98" s="111"/>
      <c r="D98" s="111"/>
      <c r="E98" s="16">
        <v>0.25</v>
      </c>
      <c r="F98" s="16"/>
      <c r="G98" s="17">
        <f t="shared" si="0"/>
        <v>0.25</v>
      </c>
    </row>
    <row r="99" spans="2:7" ht="29.25" customHeight="1" x14ac:dyDescent="0.25">
      <c r="B99" s="108" t="s">
        <v>53</v>
      </c>
      <c r="C99" s="111"/>
      <c r="D99" s="111"/>
      <c r="E99" s="16">
        <v>0.06</v>
      </c>
      <c r="F99" s="16"/>
      <c r="G99" s="17">
        <f t="shared" si="0"/>
        <v>0.06</v>
      </c>
    </row>
    <row r="100" spans="2:7" x14ac:dyDescent="0.25">
      <c r="B100" s="115" t="s">
        <v>54</v>
      </c>
      <c r="C100" s="115"/>
      <c r="D100" s="115"/>
      <c r="E100" s="8"/>
      <c r="F100" s="8"/>
      <c r="G100" s="8"/>
    </row>
    <row r="101" spans="2:7" ht="15" customHeight="1" x14ac:dyDescent="0.25">
      <c r="B101" s="116" t="s">
        <v>337</v>
      </c>
      <c r="C101" s="117"/>
      <c r="D101" s="117"/>
      <c r="E101" s="18">
        <f>0.36</f>
        <v>0.36</v>
      </c>
      <c r="F101" s="18"/>
      <c r="G101" s="17">
        <f>E101+F101</f>
        <v>0.36</v>
      </c>
    </row>
    <row r="102" spans="2:7" ht="13.5" customHeight="1" x14ac:dyDescent="0.25">
      <c r="B102" s="116" t="s">
        <v>55</v>
      </c>
      <c r="C102" s="117"/>
      <c r="D102" s="117"/>
      <c r="E102" s="16">
        <v>0.15</v>
      </c>
      <c r="F102" s="16"/>
      <c r="G102" s="17">
        <f>E102+F102</f>
        <v>0.15</v>
      </c>
    </row>
    <row r="103" spans="2:7" ht="15.75" customHeight="1" x14ac:dyDescent="0.25">
      <c r="B103" s="116"/>
      <c r="C103" s="117"/>
      <c r="D103" s="117"/>
      <c r="E103" s="16"/>
      <c r="F103" s="16"/>
      <c r="G103" s="17">
        <f>E103+F103</f>
        <v>0</v>
      </c>
    </row>
    <row r="104" spans="2:7" x14ac:dyDescent="0.25">
      <c r="D104" s="19" t="s">
        <v>36</v>
      </c>
      <c r="E104" s="20">
        <f>SUM(E83:E99)+SUM(E101:E103)</f>
        <v>8.15</v>
      </c>
      <c r="F104" s="20">
        <f>SUM(F83:F99)+SUM(F101:F103)</f>
        <v>0</v>
      </c>
      <c r="G104" s="20">
        <f>SUM(G83:G99)+SUM(G101:G103)</f>
        <v>8.15</v>
      </c>
    </row>
    <row r="105" spans="2:7" x14ac:dyDescent="0.25">
      <c r="B105" s="108" t="s">
        <v>55</v>
      </c>
      <c r="C105" s="118"/>
      <c r="D105" s="118"/>
      <c r="E105" s="18"/>
      <c r="F105" s="18"/>
      <c r="G105" s="17">
        <f>E105+F105</f>
        <v>0</v>
      </c>
    </row>
    <row r="106" spans="2:7" ht="15" customHeight="1" x14ac:dyDescent="0.25">
      <c r="B106" s="108" t="s">
        <v>56</v>
      </c>
      <c r="C106" s="118"/>
      <c r="D106" s="118"/>
      <c r="E106" s="16"/>
      <c r="F106" s="16"/>
      <c r="G106" s="17">
        <f>E106+F106</f>
        <v>0</v>
      </c>
    </row>
    <row r="107" spans="2:7" ht="8.25" customHeight="1" x14ac:dyDescent="0.25"/>
    <row r="108" spans="2:7" x14ac:dyDescent="0.25">
      <c r="E108" s="109" t="s">
        <v>57</v>
      </c>
      <c r="F108" s="109"/>
    </row>
    <row r="109" spans="2:7" x14ac:dyDescent="0.25">
      <c r="B109" s="108" t="s">
        <v>58</v>
      </c>
      <c r="C109" s="111"/>
      <c r="D109" s="111"/>
      <c r="E109" s="78">
        <v>21</v>
      </c>
    </row>
    <row r="110" spans="2:7" ht="15" customHeight="1" x14ac:dyDescent="0.25">
      <c r="B110" s="108" t="s">
        <v>59</v>
      </c>
      <c r="C110" s="111"/>
      <c r="D110" s="111"/>
      <c r="E110" s="78">
        <v>1</v>
      </c>
    </row>
    <row r="111" spans="2:7" ht="15" customHeight="1" x14ac:dyDescent="0.25">
      <c r="B111" s="108" t="s">
        <v>60</v>
      </c>
      <c r="C111" s="111"/>
      <c r="D111" s="111"/>
      <c r="E111" s="78">
        <v>1</v>
      </c>
    </row>
    <row r="112" spans="2:7" ht="15" customHeight="1" x14ac:dyDescent="0.25">
      <c r="B112" s="21"/>
      <c r="C112" s="8"/>
      <c r="D112" s="8"/>
      <c r="E112" s="22"/>
    </row>
    <row r="113" spans="2:6" ht="15" customHeight="1" x14ac:dyDescent="0.25">
      <c r="B113" s="21"/>
      <c r="C113" s="8"/>
      <c r="D113" s="8"/>
      <c r="E113" s="22"/>
    </row>
    <row r="114" spans="2:6" ht="41.1" customHeight="1" x14ac:dyDescent="0.25">
      <c r="B114" s="126" t="s">
        <v>61</v>
      </c>
      <c r="C114" s="126"/>
      <c r="D114" s="126"/>
      <c r="E114" s="27">
        <v>10763</v>
      </c>
      <c r="F114" s="56"/>
    </row>
    <row r="115" spans="2:6" ht="41.1" customHeight="1" x14ac:dyDescent="0.25"/>
    <row r="116" spans="2:6" ht="41.1" customHeight="1" x14ac:dyDescent="0.25">
      <c r="B116" s="119" t="s">
        <v>62</v>
      </c>
      <c r="C116" s="119"/>
      <c r="D116" s="119"/>
      <c r="E116" s="23" t="s">
        <v>63</v>
      </c>
    </row>
    <row r="117" spans="2:6" ht="41.1" customHeight="1" x14ac:dyDescent="0.25">
      <c r="B117" s="120" t="s">
        <v>64</v>
      </c>
      <c r="C117" s="121"/>
      <c r="D117" s="122"/>
      <c r="E117" s="18">
        <v>52</v>
      </c>
    </row>
    <row r="118" spans="2:6" ht="41.1" customHeight="1" x14ac:dyDescent="0.25">
      <c r="B118" s="120" t="s">
        <v>65</v>
      </c>
      <c r="C118" s="121"/>
      <c r="D118" s="122"/>
      <c r="E118" s="18">
        <v>156</v>
      </c>
    </row>
    <row r="119" spans="2:6" ht="41.1" customHeight="1" x14ac:dyDescent="0.25">
      <c r="B119" s="123" t="s">
        <v>66</v>
      </c>
      <c r="C119" s="124"/>
      <c r="D119" s="125"/>
      <c r="E119" s="18">
        <v>115</v>
      </c>
    </row>
    <row r="120" spans="2:6" ht="41.1" customHeight="1" x14ac:dyDescent="0.25">
      <c r="B120" s="123" t="s">
        <v>67</v>
      </c>
      <c r="C120" s="124"/>
      <c r="D120" s="125"/>
      <c r="E120" s="18">
        <v>14</v>
      </c>
    </row>
    <row r="121" spans="2:6" ht="41.1" customHeight="1" x14ac:dyDescent="0.25"/>
    <row r="122" spans="2:6" x14ac:dyDescent="0.25">
      <c r="B122" s="126" t="s">
        <v>68</v>
      </c>
      <c r="C122" s="126"/>
      <c r="D122" s="127"/>
      <c r="E122" s="69" t="s">
        <v>69</v>
      </c>
    </row>
    <row r="123" spans="2:6" ht="15" customHeight="1" x14ac:dyDescent="0.25">
      <c r="E123" s="72">
        <v>42000</v>
      </c>
    </row>
    <row r="124" spans="2:6" ht="15" customHeight="1" x14ac:dyDescent="0.25">
      <c r="B124" s="24"/>
      <c r="C124" s="24"/>
      <c r="D124" s="24"/>
      <c r="E124" s="72">
        <v>42100</v>
      </c>
    </row>
    <row r="125" spans="2:6" ht="15" customHeight="1" x14ac:dyDescent="0.25">
      <c r="B125" s="24"/>
      <c r="C125" s="24"/>
      <c r="D125" s="24"/>
      <c r="E125" s="72">
        <v>42400</v>
      </c>
    </row>
    <row r="126" spans="2:6" ht="15" customHeight="1" x14ac:dyDescent="0.25">
      <c r="B126" s="24"/>
      <c r="C126" s="24"/>
      <c r="D126" s="24"/>
      <c r="E126" s="72">
        <v>42800</v>
      </c>
    </row>
    <row r="127" spans="2:6" ht="15" customHeight="1" x14ac:dyDescent="0.25">
      <c r="B127" s="24"/>
      <c r="C127" s="24"/>
      <c r="D127" s="24"/>
      <c r="E127" s="72">
        <v>42150</v>
      </c>
    </row>
    <row r="128" spans="2:6" ht="15" customHeight="1" x14ac:dyDescent="0.25">
      <c r="B128" s="24"/>
      <c r="C128" s="24"/>
      <c r="D128" s="24"/>
      <c r="E128" s="72">
        <v>42500</v>
      </c>
    </row>
    <row r="129" spans="2:8" ht="15" customHeight="1" x14ac:dyDescent="0.25">
      <c r="B129" s="24"/>
      <c r="C129" s="24"/>
      <c r="D129" s="24"/>
      <c r="E129" s="72">
        <v>42700</v>
      </c>
    </row>
    <row r="130" spans="2:8" ht="15" customHeight="1" x14ac:dyDescent="0.25"/>
    <row r="131" spans="2:8" ht="39" customHeight="1" x14ac:dyDescent="0.25">
      <c r="B131" s="123" t="s">
        <v>70</v>
      </c>
      <c r="C131" s="124"/>
      <c r="D131" s="125"/>
      <c r="E131" s="10"/>
    </row>
    <row r="132" spans="2:8" x14ac:dyDescent="0.25">
      <c r="E132" s="76" t="s">
        <v>332</v>
      </c>
    </row>
    <row r="133" spans="2:8" x14ac:dyDescent="0.25">
      <c r="E133" s="77" t="s">
        <v>333</v>
      </c>
    </row>
    <row r="134" spans="2:8" x14ac:dyDescent="0.25">
      <c r="E134" s="76" t="s">
        <v>334</v>
      </c>
    </row>
    <row r="135" spans="2:8" x14ac:dyDescent="0.25">
      <c r="E135" s="75"/>
    </row>
    <row r="136" spans="2:8" x14ac:dyDescent="0.25">
      <c r="E136" s="6"/>
    </row>
    <row r="137" spans="2:8" ht="15" customHeight="1" x14ac:dyDescent="0.25">
      <c r="B137" s="21"/>
      <c r="C137" s="8"/>
      <c r="D137" s="8"/>
      <c r="E137" s="22"/>
    </row>
    <row r="138" spans="2:8" ht="15" customHeight="1" x14ac:dyDescent="0.25">
      <c r="G138" s="25"/>
      <c r="H138" s="25"/>
    </row>
    <row r="139" spans="2:8" x14ac:dyDescent="0.25">
      <c r="B139" s="88" t="s">
        <v>71</v>
      </c>
      <c r="C139" s="89"/>
      <c r="D139" s="89"/>
      <c r="E139" s="89"/>
      <c r="F139" s="89"/>
      <c r="G139" s="89"/>
      <c r="H139" s="89"/>
    </row>
    <row r="140" spans="2:8" x14ac:dyDescent="0.25">
      <c r="B140" s="26" t="s">
        <v>72</v>
      </c>
    </row>
    <row r="142" spans="2:8" ht="15" customHeight="1" x14ac:dyDescent="0.25">
      <c r="B142" s="90" t="s">
        <v>73</v>
      </c>
      <c r="C142" s="131"/>
      <c r="D142" s="131"/>
      <c r="E142" s="131"/>
      <c r="F142" s="91"/>
      <c r="G142" s="27">
        <v>1</v>
      </c>
    </row>
    <row r="143" spans="2:8" x14ac:dyDescent="0.25">
      <c r="B143" s="90" t="s">
        <v>74</v>
      </c>
      <c r="C143" s="131"/>
      <c r="D143" s="131"/>
      <c r="E143" s="131"/>
      <c r="F143" s="91"/>
      <c r="G143" s="27">
        <v>1</v>
      </c>
    </row>
    <row r="144" spans="2:8" x14ac:dyDescent="0.25">
      <c r="B144" s="90" t="s">
        <v>75</v>
      </c>
      <c r="C144" s="131"/>
      <c r="D144" s="131"/>
      <c r="E144" s="131"/>
      <c r="F144" s="91"/>
      <c r="G144" s="27">
        <v>0</v>
      </c>
    </row>
    <row r="146" spans="2:9" ht="29.25" customHeight="1" x14ac:dyDescent="0.25">
      <c r="B146" s="132" t="s">
        <v>76</v>
      </c>
      <c r="C146" s="132"/>
      <c r="D146" s="132"/>
      <c r="E146" s="132"/>
      <c r="F146" s="132"/>
      <c r="G146" s="132"/>
      <c r="H146" s="132"/>
    </row>
    <row r="147" spans="2:9" ht="29.1" customHeight="1" x14ac:dyDescent="0.25">
      <c r="B147" s="88" t="s">
        <v>77</v>
      </c>
      <c r="C147" s="89"/>
      <c r="D147" s="89"/>
      <c r="E147" s="89"/>
      <c r="F147" s="89"/>
      <c r="G147" s="89"/>
      <c r="H147" s="89"/>
      <c r="I147" s="71"/>
    </row>
    <row r="148" spans="2:9" ht="29.25" customHeight="1" x14ac:dyDescent="0.25">
      <c r="B148" s="128" t="s">
        <v>78</v>
      </c>
      <c r="C148" s="129"/>
      <c r="D148" s="129"/>
      <c r="E148" s="129"/>
      <c r="F148" s="129"/>
      <c r="G148" s="129"/>
      <c r="H148" s="129"/>
      <c r="I148" s="71"/>
    </row>
    <row r="149" spans="2:9" x14ac:dyDescent="0.25">
      <c r="B149" s="101" t="s">
        <v>79</v>
      </c>
      <c r="C149" s="101"/>
      <c r="D149" s="101"/>
      <c r="E149" s="101"/>
      <c r="F149" s="101"/>
      <c r="G149" s="101"/>
      <c r="H149" s="101"/>
      <c r="I149" s="71"/>
    </row>
    <row r="150" spans="2:9" ht="19.5" customHeight="1" x14ac:dyDescent="0.25">
      <c r="B150" s="8" t="s">
        <v>80</v>
      </c>
      <c r="D150">
        <v>527</v>
      </c>
      <c r="I150" s="71"/>
    </row>
    <row r="151" spans="2:9" ht="18" customHeight="1" x14ac:dyDescent="0.25">
      <c r="D151" s="25"/>
      <c r="E151" s="28"/>
      <c r="F151" s="28"/>
      <c r="G151" s="28"/>
      <c r="H151" s="28"/>
      <c r="I151" s="71"/>
    </row>
    <row r="152" spans="2:9" ht="31.5" customHeight="1" x14ac:dyDescent="0.25">
      <c r="C152" s="89" t="s">
        <v>81</v>
      </c>
      <c r="D152" s="89"/>
      <c r="E152" s="89" t="s">
        <v>82</v>
      </c>
      <c r="F152" s="89"/>
      <c r="G152" s="130" t="s">
        <v>83</v>
      </c>
      <c r="H152" s="130"/>
      <c r="I152" s="71"/>
    </row>
    <row r="153" spans="2:9" x14ac:dyDescent="0.25">
      <c r="B153" s="2" t="s">
        <v>84</v>
      </c>
      <c r="C153" s="133">
        <v>0</v>
      </c>
      <c r="D153" s="134"/>
      <c r="E153" s="133">
        <v>0</v>
      </c>
      <c r="F153" s="134"/>
      <c r="G153" s="133">
        <v>0</v>
      </c>
      <c r="H153" s="134"/>
      <c r="I153" s="71"/>
    </row>
    <row r="154" spans="2:9" x14ac:dyDescent="0.25">
      <c r="B154" s="2" t="s">
        <v>85</v>
      </c>
      <c r="C154" s="133">
        <v>0</v>
      </c>
      <c r="D154" s="134"/>
      <c r="E154" s="133">
        <v>1</v>
      </c>
      <c r="F154" s="134"/>
      <c r="G154" s="133">
        <v>0</v>
      </c>
      <c r="H154" s="134"/>
      <c r="I154" s="71"/>
    </row>
    <row r="155" spans="2:9" x14ac:dyDescent="0.25">
      <c r="B155" s="2" t="s">
        <v>86</v>
      </c>
      <c r="C155" s="133">
        <v>16</v>
      </c>
      <c r="D155" s="134"/>
      <c r="E155" s="133">
        <v>17</v>
      </c>
      <c r="F155" s="134"/>
      <c r="G155" s="133">
        <v>0</v>
      </c>
      <c r="H155" s="134"/>
      <c r="I155" s="71"/>
    </row>
    <row r="156" spans="2:9" x14ac:dyDescent="0.25">
      <c r="B156" s="2" t="s">
        <v>87</v>
      </c>
      <c r="C156" s="133">
        <v>155</v>
      </c>
      <c r="D156" s="134"/>
      <c r="E156" s="133">
        <v>138</v>
      </c>
      <c r="F156" s="134"/>
      <c r="G156" s="133">
        <v>5</v>
      </c>
      <c r="H156" s="134"/>
      <c r="I156" s="71"/>
    </row>
    <row r="157" spans="2:9" x14ac:dyDescent="0.25">
      <c r="B157" s="2" t="s">
        <v>88</v>
      </c>
      <c r="C157" s="133">
        <v>47</v>
      </c>
      <c r="D157" s="134"/>
      <c r="E157" s="133">
        <v>91</v>
      </c>
      <c r="F157" s="134"/>
      <c r="G157" s="133">
        <v>0</v>
      </c>
      <c r="H157" s="134"/>
      <c r="I157" s="71"/>
    </row>
    <row r="158" spans="2:9" x14ac:dyDescent="0.25">
      <c r="B158" s="2" t="s">
        <v>89</v>
      </c>
      <c r="C158" s="133">
        <v>15</v>
      </c>
      <c r="D158" s="134"/>
      <c r="E158" s="133">
        <v>42</v>
      </c>
      <c r="F158" s="134"/>
      <c r="G158" s="133">
        <v>0</v>
      </c>
      <c r="H158" s="134"/>
      <c r="I158" s="71"/>
    </row>
    <row r="159" spans="2:9" x14ac:dyDescent="0.25">
      <c r="B159" s="2" t="s">
        <v>36</v>
      </c>
      <c r="C159" s="135">
        <f>SUM(C154:D158)</f>
        <v>233</v>
      </c>
      <c r="D159" s="119"/>
      <c r="E159" s="135">
        <f>SUM(E154:F158)</f>
        <v>289</v>
      </c>
      <c r="F159" s="119"/>
      <c r="G159" s="135">
        <f>SUM(G154:H158)</f>
        <v>5</v>
      </c>
      <c r="H159" s="119"/>
      <c r="I159" s="71"/>
    </row>
    <row r="160" spans="2:9" x14ac:dyDescent="0.25">
      <c r="I160" s="71"/>
    </row>
    <row r="161" spans="2:9" ht="11.25" customHeight="1" x14ac:dyDescent="0.25">
      <c r="B161" s="29"/>
      <c r="I161" s="71"/>
    </row>
    <row r="162" spans="2:9" x14ac:dyDescent="0.25">
      <c r="D162" s="30" t="s">
        <v>81</v>
      </c>
      <c r="E162" s="30" t="s">
        <v>82</v>
      </c>
      <c r="F162" s="31" t="s">
        <v>83</v>
      </c>
      <c r="G162" s="30"/>
      <c r="H162" s="32"/>
      <c r="I162" s="71"/>
    </row>
    <row r="163" spans="2:9" ht="43.5" customHeight="1" x14ac:dyDescent="0.25">
      <c r="B163" s="108" t="s">
        <v>90</v>
      </c>
      <c r="C163" s="108"/>
      <c r="D163" s="27">
        <v>233</v>
      </c>
      <c r="E163" s="27">
        <v>289</v>
      </c>
      <c r="F163" s="27">
        <v>5</v>
      </c>
      <c r="G163" s="33">
        <f>SUM(D163:F163)</f>
        <v>527</v>
      </c>
      <c r="H163" s="34"/>
      <c r="I163" s="71"/>
    </row>
    <row r="164" spans="2:9" ht="46.5" customHeight="1" x14ac:dyDescent="0.25">
      <c r="B164" s="108" t="s">
        <v>91</v>
      </c>
      <c r="C164" s="108"/>
      <c r="D164" s="27">
        <v>91</v>
      </c>
      <c r="E164" s="27">
        <v>84</v>
      </c>
      <c r="F164" s="27">
        <v>1</v>
      </c>
      <c r="G164" s="33">
        <f>SUM(D164:F164)</f>
        <v>176</v>
      </c>
      <c r="H164" s="34"/>
      <c r="I164" s="71"/>
    </row>
    <row r="165" spans="2:9" ht="30.75" customHeight="1" x14ac:dyDescent="0.25">
      <c r="B165" s="108" t="s">
        <v>92</v>
      </c>
      <c r="C165" s="108"/>
      <c r="D165" s="27">
        <v>128</v>
      </c>
      <c r="E165" s="27">
        <v>136</v>
      </c>
      <c r="F165" s="27">
        <v>3</v>
      </c>
      <c r="G165" s="33">
        <f>SUM(D165:F165)</f>
        <v>267</v>
      </c>
      <c r="H165" s="34"/>
      <c r="I165" s="71"/>
    </row>
    <row r="166" spans="2:9" ht="30.75" customHeight="1" x14ac:dyDescent="0.25">
      <c r="B166" s="108" t="s">
        <v>93</v>
      </c>
      <c r="C166" s="108"/>
      <c r="D166" s="27">
        <v>38</v>
      </c>
      <c r="E166" s="27">
        <v>28</v>
      </c>
      <c r="F166" s="27">
        <v>0</v>
      </c>
      <c r="G166" s="33">
        <f>SUM(D166:F166)</f>
        <v>66</v>
      </c>
      <c r="H166" s="34"/>
      <c r="I166" s="71"/>
    </row>
    <row r="167" spans="2:9" ht="15" customHeight="1" x14ac:dyDescent="0.25">
      <c r="B167" s="21"/>
      <c r="C167" s="21"/>
      <c r="D167" s="35"/>
      <c r="E167" s="35"/>
      <c r="F167" s="35"/>
      <c r="G167" s="35"/>
      <c r="H167" s="36"/>
      <c r="I167" s="71"/>
    </row>
    <row r="168" spans="2:9" ht="48.75" customHeight="1" x14ac:dyDescent="0.25">
      <c r="I168" s="71"/>
    </row>
    <row r="169" spans="2:9" ht="16.149999999999999" customHeight="1" x14ac:dyDescent="0.25">
      <c r="B169" s="9"/>
      <c r="D169" s="5" t="s">
        <v>94</v>
      </c>
      <c r="E169" s="5" t="s">
        <v>95</v>
      </c>
      <c r="F169" s="5" t="s">
        <v>36</v>
      </c>
      <c r="I169" s="71"/>
    </row>
    <row r="170" spans="2:9" ht="35.1" customHeight="1" x14ac:dyDescent="0.25">
      <c r="B170" s="139" t="s">
        <v>96</v>
      </c>
      <c r="C170" s="139"/>
      <c r="D170" s="37">
        <v>1315</v>
      </c>
      <c r="E170" s="37">
        <v>46</v>
      </c>
      <c r="F170" s="37">
        <v>1361</v>
      </c>
      <c r="I170" s="71"/>
    </row>
    <row r="171" spans="2:9" ht="62.25" customHeight="1" x14ac:dyDescent="0.25">
      <c r="B171" s="6"/>
      <c r="C171" s="6"/>
      <c r="I171" s="71"/>
    </row>
    <row r="172" spans="2:9" ht="18.600000000000001" customHeight="1" x14ac:dyDescent="0.25">
      <c r="B172" s="101" t="s">
        <v>97</v>
      </c>
      <c r="C172" s="102"/>
      <c r="D172" s="102"/>
      <c r="E172" s="102"/>
      <c r="F172" s="102"/>
      <c r="G172" s="102"/>
      <c r="H172" s="102"/>
      <c r="I172" s="71"/>
    </row>
    <row r="173" spans="2:9" ht="22.5" customHeight="1" x14ac:dyDescent="0.25">
      <c r="B173" s="32" t="s">
        <v>98</v>
      </c>
      <c r="F173" s="34"/>
      <c r="I173" s="71"/>
    </row>
    <row r="174" spans="2:9" ht="48.75" customHeight="1" x14ac:dyDescent="0.25">
      <c r="B174" s="27" t="s">
        <v>304</v>
      </c>
      <c r="F174" s="34"/>
      <c r="I174" s="71"/>
    </row>
    <row r="175" spans="2:9" ht="48.75" customHeight="1" x14ac:dyDescent="0.25">
      <c r="B175" s="27" t="s">
        <v>305</v>
      </c>
      <c r="F175" s="34"/>
      <c r="I175" s="71"/>
    </row>
    <row r="176" spans="2:9" ht="48.75" customHeight="1" x14ac:dyDescent="0.25">
      <c r="B176" s="27" t="s">
        <v>311</v>
      </c>
      <c r="I176" s="71"/>
    </row>
    <row r="177" spans="2:9" ht="29.25" customHeight="1" x14ac:dyDescent="0.25">
      <c r="I177" s="71"/>
    </row>
    <row r="178" spans="2:9" x14ac:dyDescent="0.25">
      <c r="B178" s="101" t="s">
        <v>99</v>
      </c>
      <c r="C178" s="102"/>
      <c r="D178" s="102"/>
      <c r="E178" s="102"/>
      <c r="F178" s="102"/>
      <c r="G178" s="102"/>
      <c r="H178" s="102"/>
      <c r="I178" s="71"/>
    </row>
    <row r="179" spans="2:9" x14ac:dyDescent="0.25">
      <c r="B179" s="32" t="s">
        <v>100</v>
      </c>
      <c r="I179" s="71"/>
    </row>
    <row r="180" spans="2:9" x14ac:dyDescent="0.25">
      <c r="I180" s="71"/>
    </row>
    <row r="181" spans="2:9" ht="43.5" customHeight="1" x14ac:dyDescent="0.25">
      <c r="B181" s="108" t="s">
        <v>101</v>
      </c>
      <c r="C181" s="108"/>
      <c r="D181" s="108"/>
      <c r="E181" s="108"/>
      <c r="F181" s="108"/>
      <c r="G181" s="27">
        <v>300</v>
      </c>
      <c r="I181" s="71"/>
    </row>
    <row r="182" spans="2:9" ht="48" customHeight="1" x14ac:dyDescent="0.25">
      <c r="B182" s="108" t="s">
        <v>102</v>
      </c>
      <c r="C182" s="108"/>
      <c r="D182" s="108"/>
      <c r="E182" s="108"/>
      <c r="F182" s="108"/>
      <c r="G182" s="27">
        <v>0</v>
      </c>
      <c r="I182" s="71"/>
    </row>
    <row r="183" spans="2:9" ht="41.25" customHeight="1" x14ac:dyDescent="0.25">
      <c r="B183" s="108" t="s">
        <v>103</v>
      </c>
      <c r="C183" s="108"/>
      <c r="D183" s="108"/>
      <c r="E183" s="108"/>
      <c r="F183" s="108"/>
      <c r="G183" s="27">
        <v>58</v>
      </c>
      <c r="I183" s="71"/>
    </row>
    <row r="184" spans="2:9" ht="41.25" customHeight="1" x14ac:dyDescent="0.25">
      <c r="B184" s="108" t="s">
        <v>104</v>
      </c>
      <c r="C184" s="108"/>
      <c r="D184" s="108"/>
      <c r="E184" s="108"/>
      <c r="F184" s="108"/>
      <c r="G184" s="27">
        <v>53</v>
      </c>
      <c r="I184" s="71"/>
    </row>
    <row r="185" spans="2:9" ht="41.25" customHeight="1" x14ac:dyDescent="0.25">
      <c r="B185" s="108" t="s">
        <v>105</v>
      </c>
      <c r="C185" s="108"/>
      <c r="D185" s="108"/>
      <c r="E185" s="108"/>
      <c r="F185" s="108"/>
      <c r="G185" s="27">
        <v>116</v>
      </c>
      <c r="I185" s="71"/>
    </row>
    <row r="186" spans="2:9" x14ac:dyDescent="0.25">
      <c r="F186" s="3" t="s">
        <v>36</v>
      </c>
      <c r="G186" s="38">
        <f>SUM(G181:G185)</f>
        <v>527</v>
      </c>
      <c r="I186" s="71"/>
    </row>
    <row r="187" spans="2:9" x14ac:dyDescent="0.25">
      <c r="B187" t="s">
        <v>30</v>
      </c>
      <c r="F187" s="3"/>
      <c r="G187" s="136" t="str">
        <f>IF((G186=G163),"","le total ne correspond à la file active totale déclarée plus haut")</f>
        <v/>
      </c>
      <c r="H187" s="137"/>
      <c r="I187" s="71"/>
    </row>
    <row r="188" spans="2:9" ht="22.5" customHeight="1" x14ac:dyDescent="0.25">
      <c r="B188" s="138"/>
      <c r="C188" s="138"/>
      <c r="D188" s="138"/>
      <c r="E188" s="138"/>
      <c r="F188" s="138"/>
      <c r="G188" s="137"/>
      <c r="H188" s="137"/>
      <c r="I188" s="71"/>
    </row>
    <row r="189" spans="2:9" ht="15" customHeight="1" x14ac:dyDescent="0.25">
      <c r="B189" s="138"/>
      <c r="C189" s="138"/>
      <c r="D189" s="138"/>
      <c r="E189" s="138"/>
      <c r="F189" s="138"/>
      <c r="G189" s="25"/>
      <c r="H189" s="25"/>
      <c r="I189" s="71"/>
    </row>
    <row r="190" spans="2:9" x14ac:dyDescent="0.25">
      <c r="C190" s="39"/>
      <c r="D190" s="39"/>
      <c r="E190" s="39"/>
      <c r="F190" s="39"/>
      <c r="G190" s="39"/>
      <c r="H190" s="39"/>
      <c r="I190" s="71"/>
    </row>
    <row r="191" spans="2:9" x14ac:dyDescent="0.25">
      <c r="B191" s="40"/>
      <c r="C191" s="40"/>
      <c r="D191" s="40"/>
      <c r="E191" s="41" t="s">
        <v>106</v>
      </c>
      <c r="F191" s="40"/>
      <c r="G191" s="40"/>
      <c r="H191" s="40"/>
      <c r="I191" s="71"/>
    </row>
    <row r="192" spans="2:9" x14ac:dyDescent="0.25">
      <c r="C192" s="42"/>
      <c r="D192" s="42"/>
      <c r="E192" s="42"/>
      <c r="F192" s="42"/>
      <c r="G192" s="42"/>
      <c r="H192" s="42"/>
      <c r="I192" s="71"/>
    </row>
    <row r="193" spans="2:9" x14ac:dyDescent="0.25">
      <c r="B193" s="43" t="s">
        <v>107</v>
      </c>
      <c r="C193" s="44">
        <v>80</v>
      </c>
      <c r="D193" t="e">
        <f>C193/$C$205</f>
        <v>#DIV/0!</v>
      </c>
      <c r="I193" s="71"/>
    </row>
    <row r="194" spans="2:9" ht="30.6" customHeight="1" x14ac:dyDescent="0.25">
      <c r="B194" s="43" t="s">
        <v>108</v>
      </c>
      <c r="C194" s="44">
        <v>54</v>
      </c>
      <c r="I194" s="71"/>
    </row>
    <row r="195" spans="2:9" x14ac:dyDescent="0.25">
      <c r="B195" s="43" t="s">
        <v>109</v>
      </c>
      <c r="C195" s="44">
        <v>13</v>
      </c>
      <c r="I195" s="71"/>
    </row>
    <row r="196" spans="2:9" x14ac:dyDescent="0.25">
      <c r="B196" s="45" t="s">
        <v>110</v>
      </c>
      <c r="C196" s="44">
        <v>12</v>
      </c>
      <c r="I196" s="71"/>
    </row>
    <row r="197" spans="2:9" ht="15" customHeight="1" x14ac:dyDescent="0.25">
      <c r="B197" s="45" t="s">
        <v>111</v>
      </c>
      <c r="C197" s="44">
        <v>3</v>
      </c>
      <c r="E197" s="42"/>
      <c r="F197" s="42"/>
      <c r="I197" s="71"/>
    </row>
    <row r="198" spans="2:9" x14ac:dyDescent="0.25">
      <c r="B198" s="45" t="s">
        <v>112</v>
      </c>
      <c r="C198" s="44">
        <v>2</v>
      </c>
      <c r="E198" s="42"/>
      <c r="F198" s="42"/>
      <c r="I198" s="71"/>
    </row>
    <row r="199" spans="2:9" x14ac:dyDescent="0.25">
      <c r="B199" s="45" t="s">
        <v>113</v>
      </c>
      <c r="C199" s="44">
        <v>2</v>
      </c>
      <c r="E199" s="42"/>
      <c r="F199" s="42"/>
      <c r="I199" s="71"/>
    </row>
    <row r="200" spans="2:9" x14ac:dyDescent="0.25">
      <c r="B200" s="43" t="s">
        <v>114</v>
      </c>
      <c r="C200" s="44">
        <v>0</v>
      </c>
      <c r="E200" s="42"/>
      <c r="F200" s="42"/>
      <c r="I200" s="71"/>
    </row>
    <row r="201" spans="2:9" ht="28.5" customHeight="1" x14ac:dyDescent="0.25">
      <c r="B201" s="43" t="s">
        <v>115</v>
      </c>
      <c r="C201" s="44">
        <v>262</v>
      </c>
      <c r="E201" s="42"/>
      <c r="F201" s="42"/>
      <c r="I201" s="71"/>
    </row>
    <row r="202" spans="2:9" x14ac:dyDescent="0.25">
      <c r="B202" s="43" t="s">
        <v>116</v>
      </c>
      <c r="C202" s="44">
        <v>4</v>
      </c>
      <c r="E202" s="42"/>
      <c r="F202" s="42"/>
      <c r="I202" s="71"/>
    </row>
    <row r="203" spans="2:9" x14ac:dyDescent="0.25">
      <c r="B203" s="43" t="s">
        <v>117</v>
      </c>
      <c r="C203" s="44">
        <v>75</v>
      </c>
      <c r="E203" s="42"/>
      <c r="F203" s="42"/>
      <c r="I203" s="71"/>
    </row>
    <row r="204" spans="2:9" x14ac:dyDescent="0.25">
      <c r="B204" s="43" t="s">
        <v>118</v>
      </c>
      <c r="C204" s="44">
        <v>20</v>
      </c>
      <c r="E204" s="42"/>
      <c r="F204" s="42"/>
      <c r="I204" s="71"/>
    </row>
    <row r="205" spans="2:9" x14ac:dyDescent="0.25">
      <c r="C205" s="62"/>
      <c r="I205" s="71"/>
    </row>
    <row r="206" spans="2:9" x14ac:dyDescent="0.25">
      <c r="B206" s="101" t="s">
        <v>119</v>
      </c>
      <c r="C206" s="101"/>
      <c r="D206" s="101"/>
      <c r="E206" s="101"/>
      <c r="F206" s="101"/>
      <c r="G206" s="101"/>
      <c r="H206" s="101"/>
      <c r="I206" s="71"/>
    </row>
    <row r="207" spans="2:9" x14ac:dyDescent="0.25">
      <c r="I207" s="71"/>
    </row>
    <row r="208" spans="2:9" x14ac:dyDescent="0.25">
      <c r="B208" t="s">
        <v>120</v>
      </c>
      <c r="I208" s="71"/>
    </row>
    <row r="209" spans="2:9" x14ac:dyDescent="0.25">
      <c r="B209" s="140" t="s">
        <v>121</v>
      </c>
      <c r="C209" s="141"/>
      <c r="D209" s="44">
        <v>330</v>
      </c>
      <c r="I209" s="71"/>
    </row>
    <row r="210" spans="2:9" x14ac:dyDescent="0.25">
      <c r="B210" s="140" t="s">
        <v>122</v>
      </c>
      <c r="C210" s="141"/>
      <c r="D210" s="44">
        <v>61</v>
      </c>
      <c r="I210" s="71"/>
    </row>
    <row r="211" spans="2:9" x14ac:dyDescent="0.25">
      <c r="B211" s="140" t="s">
        <v>123</v>
      </c>
      <c r="C211" s="141"/>
      <c r="D211" s="44">
        <v>0</v>
      </c>
      <c r="I211" s="71"/>
    </row>
    <row r="212" spans="2:9" x14ac:dyDescent="0.25">
      <c r="B212" s="142" t="s">
        <v>124</v>
      </c>
      <c r="C212" s="142"/>
      <c r="D212" s="44">
        <v>36</v>
      </c>
      <c r="I212" s="71"/>
    </row>
    <row r="213" spans="2:9" ht="15" customHeight="1" x14ac:dyDescent="0.25">
      <c r="B213" s="142" t="s">
        <v>125</v>
      </c>
      <c r="C213" s="142"/>
      <c r="D213" s="44">
        <v>9</v>
      </c>
      <c r="E213" s="143" t="str">
        <f>IF((D216=G163),"","Le total ne correspond pas à la file active totale indiquée en IV")</f>
        <v/>
      </c>
      <c r="F213" s="143"/>
      <c r="I213" s="71"/>
    </row>
    <row r="214" spans="2:9" x14ac:dyDescent="0.25">
      <c r="B214" s="142" t="s">
        <v>126</v>
      </c>
      <c r="C214" s="142"/>
      <c r="D214" s="44">
        <v>3</v>
      </c>
      <c r="E214" s="143"/>
      <c r="F214" s="143"/>
      <c r="I214" s="71"/>
    </row>
    <row r="215" spans="2:9" x14ac:dyDescent="0.25">
      <c r="B215" s="142" t="s">
        <v>127</v>
      </c>
      <c r="C215" s="142"/>
      <c r="D215" s="44">
        <v>88</v>
      </c>
      <c r="E215" s="144"/>
      <c r="F215" s="144"/>
      <c r="I215" s="71"/>
    </row>
    <row r="216" spans="2:9" x14ac:dyDescent="0.25">
      <c r="C216" s="3" t="s">
        <v>128</v>
      </c>
      <c r="D216" s="38">
        <f>SUM(D209:D215)</f>
        <v>527</v>
      </c>
      <c r="E216" s="129"/>
      <c r="F216" s="129"/>
      <c r="I216" s="71"/>
    </row>
    <row r="217" spans="2:9" ht="33.75" customHeight="1" x14ac:dyDescent="0.25">
      <c r="B217" s="146" t="s">
        <v>129</v>
      </c>
      <c r="C217" s="146"/>
      <c r="D217" s="146"/>
      <c r="E217" s="146"/>
      <c r="F217" s="146"/>
      <c r="G217" s="146"/>
      <c r="H217" s="146"/>
      <c r="I217" s="71"/>
    </row>
    <row r="218" spans="2:9" x14ac:dyDescent="0.25">
      <c r="I218" s="71"/>
    </row>
    <row r="219" spans="2:9" ht="29.25" customHeight="1" x14ac:dyDescent="0.25">
      <c r="B219" s="108" t="s">
        <v>130</v>
      </c>
      <c r="C219" s="108"/>
      <c r="D219" s="108"/>
      <c r="E219" s="108"/>
      <c r="F219" s="108"/>
      <c r="G219" s="108"/>
      <c r="H219" s="44">
        <v>18</v>
      </c>
      <c r="I219" s="71"/>
    </row>
    <row r="220" spans="2:9" x14ac:dyDescent="0.25">
      <c r="I220" s="71"/>
    </row>
    <row r="221" spans="2:9" x14ac:dyDescent="0.25">
      <c r="B221" t="s">
        <v>131</v>
      </c>
      <c r="I221" s="71"/>
    </row>
    <row r="222" spans="2:9" x14ac:dyDescent="0.25">
      <c r="I222" s="71"/>
    </row>
    <row r="223" spans="2:9" ht="15" customHeight="1" x14ac:dyDescent="0.25">
      <c r="B223" s="108" t="s">
        <v>132</v>
      </c>
      <c r="C223" s="108"/>
      <c r="D223" s="110"/>
      <c r="E223" s="110"/>
      <c r="F223" s="44">
        <v>1</v>
      </c>
      <c r="G223" s="143" t="str">
        <f>IF((F227=H219),"","Le total ne correspond pas au nombre de personnes sous main de justice indiqué ci-dessus")</f>
        <v/>
      </c>
      <c r="H223" s="143"/>
      <c r="I223" s="71"/>
    </row>
    <row r="224" spans="2:9" ht="15" customHeight="1" x14ac:dyDescent="0.25">
      <c r="B224" s="108" t="s">
        <v>133</v>
      </c>
      <c r="C224" s="108"/>
      <c r="D224" s="110"/>
      <c r="E224" s="110"/>
      <c r="F224" s="44">
        <v>1</v>
      </c>
      <c r="G224" s="143"/>
      <c r="H224" s="143"/>
      <c r="I224" s="71"/>
    </row>
    <row r="225" spans="2:9" ht="15" customHeight="1" x14ac:dyDescent="0.25">
      <c r="B225" s="108" t="s">
        <v>134</v>
      </c>
      <c r="C225" s="108"/>
      <c r="D225" s="110"/>
      <c r="E225" s="110"/>
      <c r="F225" s="44">
        <v>16</v>
      </c>
      <c r="G225" s="144"/>
      <c r="H225" s="144"/>
      <c r="I225" s="71"/>
    </row>
    <row r="226" spans="2:9" ht="15" customHeight="1" x14ac:dyDescent="0.25">
      <c r="B226" s="108" t="s">
        <v>127</v>
      </c>
      <c r="C226" s="108"/>
      <c r="D226" s="110"/>
      <c r="E226" s="110"/>
      <c r="F226" s="44">
        <v>0</v>
      </c>
      <c r="G226" s="144"/>
      <c r="H226" s="144"/>
      <c r="I226" s="71"/>
    </row>
    <row r="227" spans="2:9" x14ac:dyDescent="0.25">
      <c r="E227" s="3" t="s">
        <v>128</v>
      </c>
      <c r="F227" s="38">
        <f>SUM(F223:F226)</f>
        <v>18</v>
      </c>
      <c r="G227" s="129"/>
      <c r="H227" s="129"/>
      <c r="I227" s="71"/>
    </row>
    <row r="228" spans="2:9" x14ac:dyDescent="0.25">
      <c r="E228" s="3"/>
      <c r="F228" s="38"/>
      <c r="G228" s="46"/>
      <c r="H228" s="46"/>
      <c r="I228" s="71"/>
    </row>
    <row r="229" spans="2:9" x14ac:dyDescent="0.25">
      <c r="B229" t="s">
        <v>30</v>
      </c>
      <c r="I229" s="71"/>
    </row>
    <row r="230" spans="2:9" x14ac:dyDescent="0.25">
      <c r="B230" s="145" t="s">
        <v>314</v>
      </c>
      <c r="C230" s="145"/>
      <c r="D230" s="145"/>
      <c r="E230" s="145"/>
      <c r="F230" s="145"/>
      <c r="G230" s="145"/>
      <c r="H230" s="145"/>
      <c r="I230" s="71"/>
    </row>
    <row r="231" spans="2:9" x14ac:dyDescent="0.25">
      <c r="B231" s="145"/>
      <c r="C231" s="145"/>
      <c r="D231" s="145"/>
      <c r="E231" s="145"/>
      <c r="F231" s="145"/>
      <c r="G231" s="145"/>
      <c r="H231" s="145"/>
      <c r="I231" s="71"/>
    </row>
    <row r="232" spans="2:9" x14ac:dyDescent="0.25">
      <c r="B232" s="145"/>
      <c r="C232" s="145"/>
      <c r="D232" s="145"/>
      <c r="E232" s="145"/>
      <c r="F232" s="145"/>
      <c r="G232" s="145"/>
      <c r="H232" s="145"/>
      <c r="I232" s="71"/>
    </row>
    <row r="233" spans="2:9" x14ac:dyDescent="0.25">
      <c r="B233" s="145"/>
      <c r="C233" s="145"/>
      <c r="D233" s="145"/>
      <c r="E233" s="145"/>
      <c r="F233" s="145"/>
      <c r="G233" s="145"/>
      <c r="H233" s="145"/>
      <c r="I233" s="71"/>
    </row>
    <row r="234" spans="2:9" x14ac:dyDescent="0.25">
      <c r="B234" s="145"/>
      <c r="C234" s="145"/>
      <c r="D234" s="145"/>
      <c r="E234" s="145"/>
      <c r="F234" s="145"/>
      <c r="G234" s="145"/>
      <c r="H234" s="145"/>
      <c r="I234" s="71"/>
    </row>
    <row r="235" spans="2:9" x14ac:dyDescent="0.25">
      <c r="B235" s="145"/>
      <c r="C235" s="145"/>
      <c r="D235" s="145"/>
      <c r="E235" s="145"/>
      <c r="F235" s="145"/>
      <c r="G235" s="145"/>
      <c r="H235" s="145"/>
      <c r="I235" s="71"/>
    </row>
    <row r="236" spans="2:9" x14ac:dyDescent="0.25">
      <c r="E236" s="3"/>
      <c r="F236" s="38"/>
      <c r="G236" s="46"/>
      <c r="H236" s="46"/>
      <c r="I236" s="71"/>
    </row>
    <row r="237" spans="2:9" x14ac:dyDescent="0.25">
      <c r="I237" s="71"/>
    </row>
    <row r="238" spans="2:9" ht="30.75" customHeight="1" x14ac:dyDescent="0.25">
      <c r="B238" s="146" t="s">
        <v>135</v>
      </c>
      <c r="C238" s="146"/>
      <c r="D238" s="146"/>
      <c r="E238" s="146"/>
      <c r="F238" s="146"/>
      <c r="G238" s="146"/>
      <c r="H238" s="146"/>
      <c r="I238" s="71"/>
    </row>
    <row r="239" spans="2:9" x14ac:dyDescent="0.25">
      <c r="I239" s="71"/>
    </row>
    <row r="240" spans="2:9" x14ac:dyDescent="0.25">
      <c r="B240" s="129" t="s">
        <v>136</v>
      </c>
      <c r="C240" s="147"/>
      <c r="D240" s="147"/>
      <c r="E240" s="147"/>
      <c r="F240" s="147"/>
      <c r="G240" s="147"/>
      <c r="H240" s="147"/>
      <c r="I240" s="71"/>
    </row>
    <row r="241" spans="2:9" x14ac:dyDescent="0.25">
      <c r="B241" s="147"/>
      <c r="C241" s="147"/>
      <c r="D241" s="147"/>
      <c r="E241" s="147"/>
      <c r="F241" s="147"/>
      <c r="G241" s="147"/>
      <c r="H241" s="147"/>
      <c r="I241" s="71"/>
    </row>
    <row r="242" spans="2:9" x14ac:dyDescent="0.25">
      <c r="I242" s="71"/>
    </row>
    <row r="243" spans="2:9" x14ac:dyDescent="0.25">
      <c r="B243" t="s">
        <v>137</v>
      </c>
      <c r="I243" s="71"/>
    </row>
    <row r="244" spans="2:9" ht="15" customHeight="1" x14ac:dyDescent="0.25">
      <c r="B244" s="90" t="s">
        <v>138</v>
      </c>
      <c r="C244" s="131"/>
      <c r="D244" s="148"/>
      <c r="E244" s="148"/>
      <c r="F244" s="148"/>
      <c r="G244" s="149"/>
      <c r="H244" s="44">
        <v>112</v>
      </c>
      <c r="I244" s="71"/>
    </row>
    <row r="245" spans="2:9" ht="28.5" customHeight="1" x14ac:dyDescent="0.25">
      <c r="B245" s="90" t="s">
        <v>139</v>
      </c>
      <c r="C245" s="131"/>
      <c r="D245" s="148"/>
      <c r="E245" s="148"/>
      <c r="F245" s="148"/>
      <c r="G245" s="149"/>
      <c r="H245" s="44">
        <v>123</v>
      </c>
      <c r="I245" s="71"/>
    </row>
    <row r="246" spans="2:9" ht="15" customHeight="1" x14ac:dyDescent="0.25">
      <c r="B246" s="90" t="s">
        <v>140</v>
      </c>
      <c r="C246" s="131"/>
      <c r="D246" s="148"/>
      <c r="E246" s="148"/>
      <c r="F246" s="148"/>
      <c r="G246" s="149"/>
      <c r="H246" s="44">
        <v>4</v>
      </c>
      <c r="I246" s="71"/>
    </row>
    <row r="247" spans="2:9" x14ac:dyDescent="0.25">
      <c r="I247" s="71"/>
    </row>
    <row r="248" spans="2:9" x14ac:dyDescent="0.25">
      <c r="B248" t="s">
        <v>30</v>
      </c>
      <c r="I248" s="71"/>
    </row>
    <row r="249" spans="2:9" x14ac:dyDescent="0.25">
      <c r="B249" s="145" t="s">
        <v>323</v>
      </c>
      <c r="C249" s="145"/>
      <c r="D249" s="145"/>
      <c r="E249" s="145"/>
      <c r="F249" s="145"/>
      <c r="G249" s="145"/>
      <c r="H249" s="145"/>
      <c r="I249" s="71"/>
    </row>
    <row r="250" spans="2:9" x14ac:dyDescent="0.25">
      <c r="B250" s="145"/>
      <c r="C250" s="145"/>
      <c r="D250" s="145"/>
      <c r="E250" s="145"/>
      <c r="F250" s="145"/>
      <c r="G250" s="145"/>
      <c r="H250" s="145"/>
      <c r="I250" s="71"/>
    </row>
    <row r="251" spans="2:9" x14ac:dyDescent="0.25">
      <c r="B251" s="28"/>
      <c r="C251" s="28"/>
      <c r="D251" s="28"/>
      <c r="E251" s="28"/>
      <c r="F251" s="28"/>
      <c r="G251" s="28"/>
      <c r="H251" s="28"/>
      <c r="I251" s="71"/>
    </row>
    <row r="252" spans="2:9" ht="29.25" customHeight="1" x14ac:dyDescent="0.25">
      <c r="B252" s="146" t="s">
        <v>141</v>
      </c>
      <c r="C252" s="146"/>
      <c r="D252" s="146"/>
      <c r="E252" s="146"/>
      <c r="F252" s="146"/>
      <c r="G252" s="146"/>
      <c r="H252" s="146"/>
      <c r="I252" s="71"/>
    </row>
    <row r="253" spans="2:9" ht="29.25" customHeight="1" x14ac:dyDescent="0.25">
      <c r="I253" s="71"/>
    </row>
    <row r="254" spans="2:9" ht="29.25" customHeight="1" x14ac:dyDescent="0.25">
      <c r="B254" t="s">
        <v>142</v>
      </c>
      <c r="I254" s="71"/>
    </row>
    <row r="255" spans="2:9" ht="29.25" customHeight="1" x14ac:dyDescent="0.25">
      <c r="I255" s="71"/>
    </row>
    <row r="256" spans="2:9" ht="15" customHeight="1" x14ac:dyDescent="0.25">
      <c r="B256" s="114" t="s">
        <v>143</v>
      </c>
      <c r="C256" s="114"/>
      <c r="D256" s="114"/>
      <c r="E256" s="114"/>
      <c r="F256" s="114"/>
      <c r="G256" s="114"/>
      <c r="H256" s="114"/>
      <c r="I256" s="71"/>
    </row>
    <row r="257" spans="2:9" ht="15" customHeight="1" x14ac:dyDescent="0.25">
      <c r="D257" s="6" t="s">
        <v>36</v>
      </c>
      <c r="E257" s="6"/>
      <c r="F257" s="6"/>
      <c r="G257" s="6"/>
      <c r="H257" s="30"/>
      <c r="I257" s="71"/>
    </row>
    <row r="258" spans="2:9" x14ac:dyDescent="0.25">
      <c r="B258" s="150" t="s">
        <v>144</v>
      </c>
      <c r="C258" s="150"/>
      <c r="D258" s="44">
        <v>7</v>
      </c>
      <c r="I258" s="71"/>
    </row>
    <row r="259" spans="2:9" x14ac:dyDescent="0.25">
      <c r="B259" s="150" t="s">
        <v>145</v>
      </c>
      <c r="C259" s="150"/>
      <c r="D259" s="44">
        <v>2</v>
      </c>
      <c r="I259" s="71"/>
    </row>
    <row r="260" spans="2:9" x14ac:dyDescent="0.25">
      <c r="B260" s="150" t="s">
        <v>146</v>
      </c>
      <c r="C260" s="150"/>
      <c r="D260" s="44">
        <v>2</v>
      </c>
      <c r="I260" s="71"/>
    </row>
    <row r="261" spans="2:9" x14ac:dyDescent="0.25">
      <c r="B261" s="150" t="s">
        <v>147</v>
      </c>
      <c r="C261" s="150"/>
      <c r="D261" s="44">
        <v>13</v>
      </c>
      <c r="I261" s="71"/>
    </row>
    <row r="262" spans="2:9" x14ac:dyDescent="0.25">
      <c r="B262" s="150" t="s">
        <v>148</v>
      </c>
      <c r="C262" s="150"/>
      <c r="D262" s="44">
        <v>21</v>
      </c>
      <c r="I262" s="71"/>
    </row>
    <row r="263" spans="2:9" ht="15" customHeight="1" x14ac:dyDescent="0.25">
      <c r="B263" s="151" t="s">
        <v>149</v>
      </c>
      <c r="C263" s="152"/>
      <c r="D263" s="44">
        <v>6</v>
      </c>
      <c r="I263" s="71"/>
    </row>
    <row r="264" spans="2:9" ht="26.25" customHeight="1" x14ac:dyDescent="0.25">
      <c r="B264" s="151" t="s">
        <v>150</v>
      </c>
      <c r="C264" s="152"/>
      <c r="D264" s="44">
        <v>29</v>
      </c>
      <c r="I264" s="71"/>
    </row>
    <row r="265" spans="2:9" ht="25.5" customHeight="1" x14ac:dyDescent="0.25">
      <c r="B265" s="151" t="s">
        <v>151</v>
      </c>
      <c r="C265" s="152"/>
      <c r="D265" s="44">
        <v>5</v>
      </c>
      <c r="I265" s="71"/>
    </row>
    <row r="266" spans="2:9" ht="40.5" customHeight="1" x14ac:dyDescent="0.25">
      <c r="B266" s="151" t="s">
        <v>152</v>
      </c>
      <c r="C266" s="152"/>
      <c r="D266" s="44">
        <v>5</v>
      </c>
      <c r="I266" s="71"/>
    </row>
    <row r="267" spans="2:9" ht="40.5" customHeight="1" x14ac:dyDescent="0.25">
      <c r="B267" s="151" t="s">
        <v>153</v>
      </c>
      <c r="C267" s="152"/>
      <c r="D267" s="44">
        <v>20</v>
      </c>
      <c r="I267" s="71"/>
    </row>
    <row r="268" spans="2:9" ht="15" customHeight="1" x14ac:dyDescent="0.25">
      <c r="B268" s="151" t="s">
        <v>154</v>
      </c>
      <c r="C268" s="152"/>
      <c r="D268" s="44">
        <v>5</v>
      </c>
      <c r="I268" s="71"/>
    </row>
    <row r="269" spans="2:9" ht="53.25" customHeight="1" x14ac:dyDescent="0.25">
      <c r="B269" s="151" t="s">
        <v>155</v>
      </c>
      <c r="C269" s="152"/>
      <c r="D269" s="44">
        <v>158</v>
      </c>
      <c r="I269" s="71"/>
    </row>
    <row r="270" spans="2:9" ht="40.5" customHeight="1" x14ac:dyDescent="0.25">
      <c r="B270" s="151" t="s">
        <v>156</v>
      </c>
      <c r="C270" s="152"/>
      <c r="D270" s="44">
        <v>78</v>
      </c>
      <c r="I270" s="71"/>
    </row>
    <row r="271" spans="2:9" x14ac:dyDescent="0.25">
      <c r="B271" s="151" t="s">
        <v>157</v>
      </c>
      <c r="C271" s="152"/>
      <c r="D271" s="44">
        <v>20</v>
      </c>
      <c r="I271" s="71"/>
    </row>
    <row r="272" spans="2:9" x14ac:dyDescent="0.25">
      <c r="B272" s="151" t="s">
        <v>158</v>
      </c>
      <c r="C272" s="152"/>
      <c r="D272" s="44">
        <v>0</v>
      </c>
      <c r="I272" s="71"/>
    </row>
    <row r="273" spans="2:9" x14ac:dyDescent="0.25">
      <c r="B273" s="151" t="s">
        <v>159</v>
      </c>
      <c r="C273" s="152"/>
      <c r="D273" s="44">
        <v>0</v>
      </c>
      <c r="I273" s="71"/>
    </row>
    <row r="274" spans="2:9" ht="27.75" customHeight="1" x14ac:dyDescent="0.25">
      <c r="B274" s="151" t="s">
        <v>160</v>
      </c>
      <c r="C274" s="152"/>
      <c r="D274" s="44">
        <v>4</v>
      </c>
      <c r="I274" s="71"/>
    </row>
    <row r="275" spans="2:9" ht="39.75" customHeight="1" x14ac:dyDescent="0.25">
      <c r="B275" s="151" t="s">
        <v>161</v>
      </c>
      <c r="C275" s="152"/>
      <c r="D275" s="44">
        <v>6</v>
      </c>
      <c r="I275" s="71"/>
    </row>
    <row r="276" spans="2:9" ht="39" customHeight="1" x14ac:dyDescent="0.25">
      <c r="B276" s="151" t="s">
        <v>162</v>
      </c>
      <c r="C276" s="152"/>
      <c r="D276" s="44">
        <v>19</v>
      </c>
      <c r="I276" s="71"/>
    </row>
    <row r="277" spans="2:9" ht="17.25" customHeight="1" x14ac:dyDescent="0.25">
      <c r="B277" s="151" t="s">
        <v>163</v>
      </c>
      <c r="C277" s="152"/>
      <c r="D277" s="44">
        <v>1</v>
      </c>
      <c r="I277" s="71"/>
    </row>
    <row r="278" spans="2:9" ht="59.1" customHeight="1" x14ac:dyDescent="0.25">
      <c r="B278" s="151" t="s">
        <v>164</v>
      </c>
      <c r="C278" s="152"/>
      <c r="D278" s="44">
        <v>11</v>
      </c>
      <c r="I278" s="71"/>
    </row>
    <row r="279" spans="2:9" ht="42" customHeight="1" x14ac:dyDescent="0.25">
      <c r="B279" s="151" t="s">
        <v>165</v>
      </c>
      <c r="C279" s="152"/>
      <c r="D279" s="44">
        <v>9</v>
      </c>
      <c r="I279" s="71"/>
    </row>
    <row r="280" spans="2:9" ht="36" customHeight="1" x14ac:dyDescent="0.25">
      <c r="B280" s="151" t="s">
        <v>166</v>
      </c>
      <c r="C280" s="152"/>
      <c r="D280" s="44">
        <v>14</v>
      </c>
      <c r="I280" s="71"/>
    </row>
    <row r="281" spans="2:9" ht="46.15" customHeight="1" x14ac:dyDescent="0.25">
      <c r="B281" s="157" t="s">
        <v>167</v>
      </c>
      <c r="C281" s="158"/>
      <c r="D281" s="44">
        <v>15</v>
      </c>
      <c r="I281" s="71"/>
    </row>
    <row r="282" spans="2:9" ht="33" customHeight="1" x14ac:dyDescent="0.25">
      <c r="B282" s="157" t="s">
        <v>168</v>
      </c>
      <c r="C282" s="158"/>
      <c r="D282" s="44">
        <v>14</v>
      </c>
      <c r="I282" s="71"/>
    </row>
    <row r="283" spans="2:9" ht="33" customHeight="1" x14ac:dyDescent="0.25">
      <c r="B283" s="157" t="s">
        <v>169</v>
      </c>
      <c r="C283" s="158"/>
      <c r="D283" s="44">
        <v>4</v>
      </c>
      <c r="I283" s="71"/>
    </row>
    <row r="284" spans="2:9" ht="29.1" customHeight="1" x14ac:dyDescent="0.25">
      <c r="B284" s="157" t="s">
        <v>170</v>
      </c>
      <c r="C284" s="158"/>
      <c r="D284" s="44">
        <v>4</v>
      </c>
      <c r="I284" s="71"/>
    </row>
    <row r="285" spans="2:9" ht="12.75" customHeight="1" x14ac:dyDescent="0.25">
      <c r="B285" s="153" t="s">
        <v>171</v>
      </c>
      <c r="C285" s="153"/>
      <c r="I285" s="71"/>
    </row>
    <row r="286" spans="2:9" x14ac:dyDescent="0.25">
      <c r="B286" s="154" t="s">
        <v>306</v>
      </c>
      <c r="C286" s="154"/>
      <c r="D286" s="44">
        <v>1</v>
      </c>
      <c r="I286" s="71"/>
    </row>
    <row r="287" spans="2:9" ht="15" customHeight="1" x14ac:dyDescent="0.25">
      <c r="B287" s="154" t="s">
        <v>307</v>
      </c>
      <c r="C287" s="154"/>
      <c r="D287" s="44">
        <v>11</v>
      </c>
      <c r="I287" s="71"/>
    </row>
    <row r="288" spans="2:9" x14ac:dyDescent="0.25">
      <c r="B288" s="47"/>
      <c r="C288" s="48" t="s">
        <v>308</v>
      </c>
      <c r="D288" s="44">
        <v>5</v>
      </c>
      <c r="I288" s="71"/>
    </row>
    <row r="289" spans="2:9" x14ac:dyDescent="0.25">
      <c r="B289" s="155" t="s">
        <v>309</v>
      </c>
      <c r="C289" s="156"/>
      <c r="D289" s="44">
        <v>6</v>
      </c>
      <c r="I289" s="71"/>
    </row>
    <row r="290" spans="2:9" x14ac:dyDescent="0.25">
      <c r="B290" s="47"/>
      <c r="C290" s="47" t="s">
        <v>310</v>
      </c>
      <c r="D290" s="44">
        <v>1</v>
      </c>
      <c r="I290" s="71"/>
    </row>
    <row r="291" spans="2:9" ht="15" customHeight="1" x14ac:dyDescent="0.25">
      <c r="B291" s="154"/>
      <c r="C291" s="154"/>
      <c r="D291" s="44"/>
      <c r="I291" s="71"/>
    </row>
    <row r="292" spans="2:9" x14ac:dyDescent="0.25">
      <c r="B292" s="154"/>
      <c r="C292" s="154"/>
      <c r="D292" s="44"/>
      <c r="I292" s="71"/>
    </row>
    <row r="293" spans="2:9" x14ac:dyDescent="0.25">
      <c r="B293" s="154"/>
      <c r="C293" s="154"/>
      <c r="D293" s="44"/>
      <c r="I293" s="71"/>
    </row>
    <row r="294" spans="2:9" x14ac:dyDescent="0.25">
      <c r="B294" s="153" t="s">
        <v>127</v>
      </c>
      <c r="C294" s="153"/>
      <c r="D294" s="44">
        <v>31</v>
      </c>
      <c r="I294" s="71"/>
    </row>
    <row r="295" spans="2:9" x14ac:dyDescent="0.25">
      <c r="C295" s="3" t="s">
        <v>36</v>
      </c>
      <c r="D295" s="38">
        <f>SUM(D286:D294)+SUM(D258:D284)</f>
        <v>527</v>
      </c>
      <c r="I295" s="71"/>
    </row>
    <row r="296" spans="2:9" x14ac:dyDescent="0.25">
      <c r="C296" t="str">
        <f>IF((D295=G163),"","le total n'est pas égal au nombre de femmes de la file active indiqué au IV.")</f>
        <v/>
      </c>
      <c r="I296" s="71"/>
    </row>
    <row r="297" spans="2:9" ht="20.25" customHeight="1" x14ac:dyDescent="0.25">
      <c r="I297" s="71"/>
    </row>
    <row r="298" spans="2:9" ht="18.75" customHeight="1" x14ac:dyDescent="0.25">
      <c r="I298" s="71"/>
    </row>
    <row r="299" spans="2:9" ht="15" customHeight="1" x14ac:dyDescent="0.25">
      <c r="B299" t="s">
        <v>172</v>
      </c>
      <c r="I299" s="71"/>
    </row>
    <row r="300" spans="2:9" ht="10.5" customHeight="1" x14ac:dyDescent="0.25">
      <c r="B300" s="49"/>
      <c r="C300" s="50"/>
      <c r="D300" s="50"/>
      <c r="E300" s="50"/>
      <c r="F300" s="50"/>
      <c r="G300" s="50"/>
      <c r="H300" s="50"/>
      <c r="I300" s="71"/>
    </row>
    <row r="301" spans="2:9" ht="28.5" customHeight="1" x14ac:dyDescent="0.25">
      <c r="B301" s="108" t="s">
        <v>173</v>
      </c>
      <c r="C301" s="108"/>
      <c r="D301" s="108"/>
      <c r="E301" s="108"/>
      <c r="F301" s="108"/>
      <c r="G301" s="108"/>
      <c r="H301" s="44">
        <v>256</v>
      </c>
      <c r="I301" s="71"/>
    </row>
    <row r="302" spans="2:9" x14ac:dyDescent="0.25">
      <c r="I302" s="71"/>
    </row>
    <row r="304" spans="2:9" x14ac:dyDescent="0.25">
      <c r="B304" s="101" t="s">
        <v>290</v>
      </c>
      <c r="C304" s="102"/>
      <c r="D304" s="102"/>
      <c r="E304" s="102"/>
      <c r="F304" s="102"/>
      <c r="G304" s="102"/>
      <c r="H304" s="102"/>
      <c r="I304" s="71"/>
    </row>
    <row r="305" spans="2:9" x14ac:dyDescent="0.25">
      <c r="I305" s="71"/>
    </row>
    <row r="306" spans="2:9" ht="73.5" customHeight="1" x14ac:dyDescent="0.25">
      <c r="E306" s="160" t="s">
        <v>174</v>
      </c>
      <c r="F306" s="130"/>
      <c r="G306" s="160" t="s">
        <v>175</v>
      </c>
      <c r="H306" s="130"/>
      <c r="I306" s="71"/>
    </row>
    <row r="307" spans="2:9" x14ac:dyDescent="0.25">
      <c r="B307" s="108" t="s">
        <v>176</v>
      </c>
      <c r="C307" s="108"/>
      <c r="D307" s="110"/>
      <c r="E307" s="133">
        <v>223</v>
      </c>
      <c r="F307" s="159"/>
      <c r="G307" s="133">
        <v>119</v>
      </c>
      <c r="H307" s="159"/>
      <c r="I307" s="71"/>
    </row>
    <row r="308" spans="2:9" ht="49.5" customHeight="1" x14ac:dyDescent="0.25">
      <c r="B308" s="108" t="s">
        <v>177</v>
      </c>
      <c r="C308" s="108"/>
      <c r="D308" s="110"/>
      <c r="E308" s="133">
        <v>6</v>
      </c>
      <c r="F308" s="159"/>
      <c r="G308" s="133">
        <v>2</v>
      </c>
      <c r="H308" s="159"/>
      <c r="I308" s="71"/>
    </row>
    <row r="309" spans="2:9" ht="17.25" customHeight="1" x14ac:dyDescent="0.25">
      <c r="B309" s="108" t="s">
        <v>178</v>
      </c>
      <c r="C309" s="108"/>
      <c r="D309" s="110"/>
      <c r="E309" s="133">
        <v>3</v>
      </c>
      <c r="F309" s="159"/>
      <c r="G309" s="133">
        <v>1</v>
      </c>
      <c r="H309" s="159"/>
      <c r="I309" s="71"/>
    </row>
    <row r="310" spans="2:9" ht="15" customHeight="1" x14ac:dyDescent="0.25">
      <c r="B310" s="108" t="s">
        <v>179</v>
      </c>
      <c r="C310" s="108"/>
      <c r="D310" s="110"/>
      <c r="E310" s="133">
        <v>60</v>
      </c>
      <c r="F310" s="159"/>
      <c r="G310" s="133">
        <v>31</v>
      </c>
      <c r="H310" s="159"/>
      <c r="I310" s="71"/>
    </row>
    <row r="311" spans="2:9" ht="42.75" customHeight="1" x14ac:dyDescent="0.25">
      <c r="B311" s="108" t="s">
        <v>180</v>
      </c>
      <c r="C311" s="108"/>
      <c r="D311" s="110"/>
      <c r="E311" s="133">
        <v>93</v>
      </c>
      <c r="F311" s="159"/>
      <c r="G311" s="133">
        <v>41</v>
      </c>
      <c r="H311" s="159"/>
      <c r="I311" s="71"/>
    </row>
    <row r="312" spans="2:9" ht="31.5" customHeight="1" x14ac:dyDescent="0.25">
      <c r="B312" s="108" t="s">
        <v>181</v>
      </c>
      <c r="C312" s="108"/>
      <c r="D312" s="110"/>
      <c r="E312" s="133">
        <v>39</v>
      </c>
      <c r="F312" s="159"/>
      <c r="G312" s="133">
        <v>25</v>
      </c>
      <c r="H312" s="159"/>
      <c r="I312" s="71"/>
    </row>
    <row r="313" spans="2:9" x14ac:dyDescent="0.25">
      <c r="B313" s="108" t="s">
        <v>182</v>
      </c>
      <c r="C313" s="108"/>
      <c r="D313" s="110"/>
      <c r="E313" s="133">
        <v>103</v>
      </c>
      <c r="F313" s="159"/>
      <c r="G313" s="133">
        <v>48</v>
      </c>
      <c r="H313" s="159"/>
      <c r="I313" s="71"/>
    </row>
    <row r="314" spans="2:9" x14ac:dyDescent="0.25">
      <c r="B314" s="37"/>
      <c r="C314" s="37"/>
      <c r="D314" s="2" t="s">
        <v>36</v>
      </c>
      <c r="E314" s="135">
        <f>SUM(E307:F312)+SUM(E313:F313)</f>
        <v>527</v>
      </c>
      <c r="F314" s="119"/>
      <c r="G314" s="135">
        <f>SUM(G307:H312)+SUM(G313:H313)</f>
        <v>267</v>
      </c>
      <c r="H314" s="119"/>
      <c r="I314" s="71"/>
    </row>
    <row r="315" spans="2:9" ht="15" customHeight="1" x14ac:dyDescent="0.25">
      <c r="E315" s="143" t="str">
        <f>IF((E314=$G$163),"","le total ne correspond pas à la file active totale indiquée au IV")</f>
        <v/>
      </c>
      <c r="F315" s="143"/>
      <c r="G315" s="143" t="str">
        <f>IF((G314=$G$165),"","le total ne correspond pas au nombre total de sortants indiqué au IV")</f>
        <v/>
      </c>
      <c r="H315" s="143"/>
      <c r="I315" s="71"/>
    </row>
    <row r="316" spans="2:9" x14ac:dyDescent="0.25">
      <c r="E316" s="143"/>
      <c r="F316" s="143"/>
      <c r="G316" s="143"/>
      <c r="H316" s="143"/>
      <c r="I316" s="71"/>
    </row>
    <row r="317" spans="2:9" x14ac:dyDescent="0.25">
      <c r="E317" s="144"/>
      <c r="F317" s="144"/>
      <c r="G317" s="144"/>
      <c r="H317" s="144"/>
      <c r="I317" s="71"/>
    </row>
    <row r="318" spans="2:9" x14ac:dyDescent="0.25">
      <c r="I318" s="71"/>
    </row>
    <row r="319" spans="2:9" ht="33" customHeight="1" x14ac:dyDescent="0.25">
      <c r="B319" s="161" t="s">
        <v>183</v>
      </c>
      <c r="C319" s="161"/>
      <c r="D319" s="161"/>
      <c r="E319" s="161"/>
      <c r="F319" s="161"/>
      <c r="G319" s="161"/>
      <c r="H319" s="161"/>
      <c r="I319" s="71"/>
    </row>
    <row r="320" spans="2:9" x14ac:dyDescent="0.25">
      <c r="B320" s="145" t="s">
        <v>313</v>
      </c>
      <c r="C320" s="145"/>
      <c r="D320" s="145"/>
      <c r="E320" s="145"/>
      <c r="F320" s="145"/>
      <c r="G320" s="145"/>
      <c r="H320" s="145"/>
      <c r="I320" s="71"/>
    </row>
    <row r="321" spans="2:9" x14ac:dyDescent="0.25">
      <c r="B321" s="145"/>
      <c r="C321" s="145"/>
      <c r="D321" s="145"/>
      <c r="E321" s="145"/>
      <c r="F321" s="145"/>
      <c r="G321" s="145"/>
      <c r="H321" s="145"/>
      <c r="I321" s="71"/>
    </row>
    <row r="322" spans="2:9" x14ac:dyDescent="0.25">
      <c r="B322" s="145"/>
      <c r="C322" s="145"/>
      <c r="D322" s="145"/>
      <c r="E322" s="145"/>
      <c r="F322" s="145"/>
      <c r="G322" s="145"/>
      <c r="H322" s="145"/>
      <c r="I322" s="71"/>
    </row>
    <row r="323" spans="2:9" x14ac:dyDescent="0.25">
      <c r="B323" s="145"/>
      <c r="C323" s="145"/>
      <c r="D323" s="145"/>
      <c r="E323" s="145"/>
      <c r="F323" s="145"/>
      <c r="G323" s="145"/>
      <c r="H323" s="145"/>
      <c r="I323" s="71"/>
    </row>
    <row r="324" spans="2:9" x14ac:dyDescent="0.25">
      <c r="B324" s="162"/>
      <c r="C324" s="162"/>
      <c r="D324" s="162"/>
      <c r="E324" s="162"/>
      <c r="F324" s="162"/>
      <c r="G324" s="162"/>
      <c r="H324" s="162"/>
      <c r="I324" s="71"/>
    </row>
    <row r="325" spans="2:9" x14ac:dyDescent="0.25">
      <c r="B325" s="162"/>
      <c r="C325" s="162"/>
      <c r="D325" s="162"/>
      <c r="E325" s="162"/>
      <c r="F325" s="162"/>
      <c r="G325" s="162"/>
      <c r="H325" s="162"/>
      <c r="I325" s="71"/>
    </row>
    <row r="326" spans="2:9" x14ac:dyDescent="0.25">
      <c r="B326" s="162"/>
      <c r="C326" s="162"/>
      <c r="D326" s="162"/>
      <c r="E326" s="162"/>
      <c r="F326" s="162"/>
      <c r="G326" s="162"/>
      <c r="H326" s="162"/>
      <c r="I326" s="71"/>
    </row>
    <row r="327" spans="2:9" x14ac:dyDescent="0.25">
      <c r="B327" s="162"/>
      <c r="C327" s="162"/>
      <c r="D327" s="162"/>
      <c r="E327" s="162"/>
      <c r="F327" s="162"/>
      <c r="G327" s="162"/>
      <c r="H327" s="162"/>
      <c r="I327" s="71"/>
    </row>
    <row r="328" spans="2:9" x14ac:dyDescent="0.25">
      <c r="I328" s="71"/>
    </row>
    <row r="329" spans="2:9" x14ac:dyDescent="0.25">
      <c r="I329" s="71"/>
    </row>
    <row r="330" spans="2:9" x14ac:dyDescent="0.25">
      <c r="B330" s="101" t="s">
        <v>291</v>
      </c>
      <c r="C330" s="102"/>
      <c r="D330" s="102"/>
      <c r="E330" s="102"/>
      <c r="F330" s="102"/>
      <c r="G330" s="102"/>
      <c r="H330" s="102"/>
      <c r="I330" s="71"/>
    </row>
    <row r="331" spans="2:9" x14ac:dyDescent="0.25">
      <c r="I331" s="71"/>
    </row>
    <row r="332" spans="2:9" ht="57" customHeight="1" x14ac:dyDescent="0.25">
      <c r="B332" s="9" t="s">
        <v>184</v>
      </c>
      <c r="E332" s="160" t="s">
        <v>174</v>
      </c>
      <c r="F332" s="130"/>
      <c r="G332" s="160" t="s">
        <v>185</v>
      </c>
      <c r="H332" s="130"/>
      <c r="I332" s="71"/>
    </row>
    <row r="333" spans="2:9" ht="44.25" customHeight="1" x14ac:dyDescent="0.25">
      <c r="B333" s="108" t="s">
        <v>186</v>
      </c>
      <c r="C333" s="108"/>
      <c r="D333" s="110"/>
      <c r="E333" s="133">
        <v>230</v>
      </c>
      <c r="F333" s="159"/>
      <c r="G333" s="133">
        <v>134</v>
      </c>
      <c r="H333" s="159"/>
      <c r="I333" s="71"/>
    </row>
    <row r="334" spans="2:9" ht="44.25" customHeight="1" x14ac:dyDescent="0.25">
      <c r="B334" s="108" t="s">
        <v>187</v>
      </c>
      <c r="C334" s="108"/>
      <c r="D334" s="110"/>
      <c r="E334" s="133">
        <v>10</v>
      </c>
      <c r="F334" s="159"/>
      <c r="G334" s="133">
        <v>2</v>
      </c>
      <c r="H334" s="159"/>
      <c r="I334" s="71"/>
    </row>
    <row r="335" spans="2:9" ht="28.5" customHeight="1" x14ac:dyDescent="0.25">
      <c r="B335" s="108" t="s">
        <v>188</v>
      </c>
      <c r="C335" s="108"/>
      <c r="D335" s="110"/>
      <c r="E335" s="133">
        <v>83</v>
      </c>
      <c r="F335" s="159"/>
      <c r="G335" s="133">
        <v>34</v>
      </c>
      <c r="H335" s="159"/>
      <c r="I335" s="71"/>
    </row>
    <row r="336" spans="2:9" ht="28.5" customHeight="1" x14ac:dyDescent="0.25">
      <c r="B336" s="108" t="s">
        <v>189</v>
      </c>
      <c r="C336" s="108"/>
      <c r="D336" s="110"/>
      <c r="E336" s="133">
        <v>88</v>
      </c>
      <c r="F336" s="159"/>
      <c r="G336" s="133">
        <v>49</v>
      </c>
      <c r="H336" s="159"/>
      <c r="I336" s="71"/>
    </row>
    <row r="337" spans="2:9" ht="29.25" customHeight="1" x14ac:dyDescent="0.25">
      <c r="B337" s="108" t="s">
        <v>190</v>
      </c>
      <c r="C337" s="108"/>
      <c r="D337" s="110"/>
      <c r="E337" s="133">
        <v>55</v>
      </c>
      <c r="F337" s="159"/>
      <c r="G337" s="133">
        <v>29</v>
      </c>
      <c r="H337" s="159"/>
      <c r="I337" s="71"/>
    </row>
    <row r="338" spans="2:9" x14ac:dyDescent="0.25">
      <c r="B338" s="108" t="s">
        <v>182</v>
      </c>
      <c r="C338" s="108"/>
      <c r="D338" s="110"/>
      <c r="E338" s="163">
        <v>61</v>
      </c>
      <c r="F338" s="164"/>
      <c r="G338" s="163">
        <v>19</v>
      </c>
      <c r="H338" s="164"/>
      <c r="I338" s="71"/>
    </row>
    <row r="339" spans="2:9" x14ac:dyDescent="0.25">
      <c r="B339" s="37"/>
      <c r="C339" s="37"/>
      <c r="D339" s="2" t="s">
        <v>36</v>
      </c>
      <c r="E339" s="135">
        <f>SUM(E333:F338)</f>
        <v>527</v>
      </c>
      <c r="F339" s="119"/>
      <c r="G339" s="135">
        <f>SUM(G333:H338)</f>
        <v>267</v>
      </c>
      <c r="H339" s="119"/>
      <c r="I339" s="71"/>
    </row>
    <row r="340" spans="2:9" ht="15" customHeight="1" x14ac:dyDescent="0.25">
      <c r="E340" s="165" t="str">
        <f>IF((E339=$G$163),"","le total ne correspond pas à la file active totale indiquée au IV")</f>
        <v/>
      </c>
      <c r="F340" s="165"/>
      <c r="G340" s="165" t="str">
        <f>IF((G339=$G$165),"","le total ne correspond pas au nombre total de sortants indiqué au IV")</f>
        <v/>
      </c>
      <c r="H340" s="165"/>
      <c r="I340" s="71"/>
    </row>
    <row r="341" spans="2:9" x14ac:dyDescent="0.25">
      <c r="E341" s="143"/>
      <c r="F341" s="143"/>
      <c r="G341" s="143"/>
      <c r="H341" s="143"/>
      <c r="I341" s="71"/>
    </row>
    <row r="342" spans="2:9" x14ac:dyDescent="0.25">
      <c r="E342" s="143"/>
      <c r="F342" s="143"/>
      <c r="G342" s="143"/>
      <c r="H342" s="143"/>
      <c r="I342" s="71"/>
    </row>
    <row r="343" spans="2:9" ht="59.25" customHeight="1" x14ac:dyDescent="0.25">
      <c r="B343" s="166" t="s">
        <v>191</v>
      </c>
      <c r="C343" s="166"/>
      <c r="D343" s="166"/>
      <c r="E343" s="160" t="s">
        <v>174</v>
      </c>
      <c r="F343" s="130"/>
      <c r="G343" s="160" t="s">
        <v>185</v>
      </c>
      <c r="H343" s="130"/>
      <c r="I343" s="71"/>
    </row>
    <row r="344" spans="2:9" ht="32.25" customHeight="1" x14ac:dyDescent="0.25">
      <c r="B344" s="108" t="s">
        <v>192</v>
      </c>
      <c r="C344" s="108"/>
      <c r="D344" s="110"/>
      <c r="E344" s="133">
        <v>202</v>
      </c>
      <c r="F344" s="159"/>
      <c r="G344" s="133">
        <v>123</v>
      </c>
      <c r="H344" s="159"/>
      <c r="I344" s="71"/>
    </row>
    <row r="345" spans="2:9" ht="30.75" customHeight="1" x14ac:dyDescent="0.25">
      <c r="B345" s="108" t="s">
        <v>193</v>
      </c>
      <c r="C345" s="108"/>
      <c r="D345" s="110"/>
      <c r="E345" s="133">
        <v>115</v>
      </c>
      <c r="F345" s="159"/>
      <c r="G345" s="133">
        <v>72</v>
      </c>
      <c r="H345" s="159"/>
      <c r="I345" s="71"/>
    </row>
    <row r="346" spans="2:9" x14ac:dyDescent="0.25">
      <c r="B346" s="108" t="s">
        <v>194</v>
      </c>
      <c r="C346" s="108"/>
      <c r="D346" s="110"/>
      <c r="E346" s="133">
        <v>138</v>
      </c>
      <c r="F346" s="159"/>
      <c r="G346" s="133">
        <v>29</v>
      </c>
      <c r="H346" s="159"/>
      <c r="I346" s="71"/>
    </row>
    <row r="347" spans="2:9" x14ac:dyDescent="0.25">
      <c r="B347" s="108" t="s">
        <v>182</v>
      </c>
      <c r="C347" s="108"/>
      <c r="D347" s="110"/>
      <c r="E347" s="133">
        <v>72</v>
      </c>
      <c r="F347" s="159"/>
      <c r="G347" s="133">
        <v>43</v>
      </c>
      <c r="H347" s="159"/>
      <c r="I347" s="71"/>
    </row>
    <row r="348" spans="2:9" x14ac:dyDescent="0.25">
      <c r="B348" s="37"/>
      <c r="C348" s="37"/>
      <c r="D348" s="2" t="s">
        <v>36</v>
      </c>
      <c r="E348" s="135">
        <f>SUM(E344:F347)</f>
        <v>527</v>
      </c>
      <c r="F348" s="119"/>
      <c r="G348" s="135">
        <f>SUM(G344:H347)</f>
        <v>267</v>
      </c>
      <c r="H348" s="119"/>
      <c r="I348" s="71"/>
    </row>
    <row r="349" spans="2:9" ht="15" customHeight="1" x14ac:dyDescent="0.25">
      <c r="E349" s="165" t="str">
        <f>IF((E348=$G$163),"","le total ne correspond pas à la file active totale indiquée au IV")</f>
        <v/>
      </c>
      <c r="F349" s="165"/>
      <c r="G349" s="165" t="str">
        <f>IF((G348=$G$165),"","le total ne correspond pas au nombre total de sortants indiqué au IV")</f>
        <v/>
      </c>
      <c r="H349" s="165"/>
      <c r="I349" s="71"/>
    </row>
    <row r="350" spans="2:9" x14ac:dyDescent="0.25">
      <c r="E350" s="143"/>
      <c r="F350" s="143"/>
      <c r="G350" s="143"/>
      <c r="H350" s="143"/>
      <c r="I350" s="71"/>
    </row>
    <row r="351" spans="2:9" x14ac:dyDescent="0.25">
      <c r="E351" s="143"/>
      <c r="F351" s="143"/>
      <c r="G351" s="143"/>
      <c r="H351" s="143"/>
      <c r="I351" s="71"/>
    </row>
    <row r="352" spans="2:9" x14ac:dyDescent="0.25">
      <c r="E352" s="143"/>
      <c r="F352" s="143"/>
      <c r="G352" s="144"/>
      <c r="H352" s="144"/>
      <c r="I352" s="71"/>
    </row>
    <row r="353" spans="2:9" x14ac:dyDescent="0.25">
      <c r="B353" s="101" t="s">
        <v>292</v>
      </c>
      <c r="C353" s="102"/>
      <c r="D353" s="102"/>
      <c r="E353" s="102"/>
      <c r="F353" s="102"/>
      <c r="G353" s="102"/>
      <c r="H353" s="102"/>
      <c r="I353" s="71"/>
    </row>
    <row r="354" spans="2:9" x14ac:dyDescent="0.25">
      <c r="B354" s="167"/>
      <c r="C354" s="109"/>
      <c r="D354" s="109"/>
      <c r="E354" s="109"/>
      <c r="F354" s="109"/>
      <c r="G354" s="109"/>
      <c r="H354" s="109"/>
      <c r="I354" s="71"/>
    </row>
    <row r="355" spans="2:9" x14ac:dyDescent="0.25">
      <c r="B355" s="53"/>
      <c r="I355" s="71"/>
    </row>
    <row r="356" spans="2:9" ht="66" customHeight="1" x14ac:dyDescent="0.25">
      <c r="B356" s="9"/>
      <c r="E356" s="160" t="s">
        <v>174</v>
      </c>
      <c r="F356" s="130"/>
      <c r="G356" s="160" t="s">
        <v>185</v>
      </c>
      <c r="H356" s="130"/>
      <c r="I356" s="71"/>
    </row>
    <row r="357" spans="2:9" ht="30" customHeight="1" x14ac:dyDescent="0.25">
      <c r="B357" s="108" t="s">
        <v>195</v>
      </c>
      <c r="C357" s="108"/>
      <c r="D357" s="110"/>
      <c r="E357" s="133">
        <v>17</v>
      </c>
      <c r="F357" s="159"/>
      <c r="G357" s="133">
        <v>7</v>
      </c>
      <c r="H357" s="159"/>
      <c r="I357" s="71"/>
    </row>
    <row r="358" spans="2:9" ht="96" customHeight="1" x14ac:dyDescent="0.25">
      <c r="B358" s="108" t="s">
        <v>196</v>
      </c>
      <c r="C358" s="108"/>
      <c r="D358" s="110"/>
      <c r="E358" s="133">
        <v>204</v>
      </c>
      <c r="F358" s="159"/>
      <c r="G358" s="133">
        <v>106</v>
      </c>
      <c r="H358" s="159"/>
      <c r="I358" s="71"/>
    </row>
    <row r="359" spans="2:9" ht="15" customHeight="1" x14ac:dyDescent="0.25">
      <c r="B359" s="108" t="s">
        <v>197</v>
      </c>
      <c r="C359" s="108"/>
      <c r="D359" s="110"/>
      <c r="E359" s="133">
        <v>222</v>
      </c>
      <c r="F359" s="159"/>
      <c r="G359" s="133">
        <v>117</v>
      </c>
      <c r="H359" s="159"/>
      <c r="I359" s="71"/>
    </row>
    <row r="360" spans="2:9" x14ac:dyDescent="0.25">
      <c r="B360" s="108" t="s">
        <v>182</v>
      </c>
      <c r="C360" s="108"/>
      <c r="D360" s="110"/>
      <c r="E360" s="133">
        <v>84</v>
      </c>
      <c r="F360" s="159"/>
      <c r="G360" s="133">
        <v>37</v>
      </c>
      <c r="H360" s="159"/>
      <c r="I360" s="71"/>
    </row>
    <row r="361" spans="2:9" x14ac:dyDescent="0.25">
      <c r="D361" s="3" t="s">
        <v>36</v>
      </c>
      <c r="E361" s="169">
        <f>SUM(E357:F359)+SUM(E360:F360)</f>
        <v>527</v>
      </c>
      <c r="F361" s="170"/>
      <c r="G361" s="169">
        <f>SUM(G357:H359)+SUM(G360:H360)</f>
        <v>267</v>
      </c>
      <c r="H361" s="170"/>
      <c r="I361" s="71"/>
    </row>
    <row r="362" spans="2:9" x14ac:dyDescent="0.25">
      <c r="E362" s="143" t="str">
        <f>IF((E361=$G$163),"","le total ne correspond pas à la file active totale indiquée au IV")</f>
        <v/>
      </c>
      <c r="F362" s="143"/>
      <c r="G362" s="143" t="str">
        <f>IF((G361=$G$165),"","le total ne correspond pas au nombre total de sortants indiqué au IV")</f>
        <v/>
      </c>
      <c r="H362" s="143"/>
      <c r="I362" s="71"/>
    </row>
    <row r="363" spans="2:9" x14ac:dyDescent="0.25">
      <c r="E363" s="143"/>
      <c r="F363" s="143"/>
      <c r="G363" s="143"/>
      <c r="H363" s="143"/>
      <c r="I363" s="71"/>
    </row>
    <row r="364" spans="2:9" x14ac:dyDescent="0.25">
      <c r="E364" s="144"/>
      <c r="F364" s="144"/>
      <c r="G364" s="144"/>
      <c r="H364" s="144"/>
      <c r="I364" s="71"/>
    </row>
    <row r="365" spans="2:9" x14ac:dyDescent="0.25">
      <c r="B365" s="54"/>
      <c r="C365" s="54"/>
      <c r="D365" s="54"/>
      <c r="E365" s="54"/>
      <c r="F365" s="54"/>
      <c r="G365" s="54"/>
      <c r="H365" s="54"/>
      <c r="I365" s="71"/>
    </row>
    <row r="366" spans="2:9" x14ac:dyDescent="0.25">
      <c r="B366" s="101" t="s">
        <v>293</v>
      </c>
      <c r="C366" s="101"/>
      <c r="D366" s="101"/>
      <c r="E366" s="101"/>
      <c r="F366" s="101"/>
      <c r="G366" s="101"/>
      <c r="H366" s="101"/>
      <c r="I366" s="71"/>
    </row>
    <row r="367" spans="2:9" x14ac:dyDescent="0.25">
      <c r="B367" s="167" t="s">
        <v>198</v>
      </c>
      <c r="C367" s="109"/>
      <c r="D367" s="109"/>
      <c r="E367" s="109"/>
      <c r="F367" s="109"/>
      <c r="G367" s="109"/>
      <c r="H367" s="109"/>
      <c r="I367" s="71"/>
    </row>
    <row r="368" spans="2:9" x14ac:dyDescent="0.25">
      <c r="B368" s="53"/>
      <c r="I368" s="71"/>
    </row>
    <row r="369" spans="2:9" x14ac:dyDescent="0.25">
      <c r="B369" s="53"/>
      <c r="E369" s="160" t="s">
        <v>174</v>
      </c>
      <c r="F369" s="160"/>
      <c r="G369" s="160" t="s">
        <v>185</v>
      </c>
      <c r="H369" s="160"/>
      <c r="I369" s="71"/>
    </row>
    <row r="370" spans="2:9" ht="45.75" customHeight="1" x14ac:dyDescent="0.25">
      <c r="B370" s="9"/>
      <c r="E370" s="168"/>
      <c r="F370" s="168"/>
      <c r="G370" s="168"/>
      <c r="H370" s="168"/>
      <c r="I370" s="71"/>
    </row>
    <row r="371" spans="2:9" x14ac:dyDescent="0.25">
      <c r="B371" s="108" t="s">
        <v>199</v>
      </c>
      <c r="C371" s="108"/>
      <c r="D371" s="110"/>
      <c r="E371" s="133"/>
      <c r="F371" s="159"/>
      <c r="G371" s="133"/>
      <c r="H371" s="159"/>
      <c r="I371" s="71"/>
    </row>
    <row r="372" spans="2:9" ht="15" customHeight="1" x14ac:dyDescent="0.25">
      <c r="B372" s="108" t="s">
        <v>200</v>
      </c>
      <c r="C372" s="108"/>
      <c r="D372" s="110"/>
      <c r="E372" s="133"/>
      <c r="F372" s="159"/>
      <c r="G372" s="133"/>
      <c r="H372" s="159"/>
      <c r="I372" s="71"/>
    </row>
    <row r="373" spans="2:9" x14ac:dyDescent="0.25">
      <c r="B373" s="108" t="s">
        <v>201</v>
      </c>
      <c r="C373" s="108"/>
      <c r="D373" s="110"/>
      <c r="E373" s="133"/>
      <c r="F373" s="159"/>
      <c r="G373" s="133"/>
      <c r="H373" s="159"/>
      <c r="I373" s="71"/>
    </row>
    <row r="374" spans="2:9" x14ac:dyDescent="0.25">
      <c r="B374" s="108" t="s">
        <v>202</v>
      </c>
      <c r="C374" s="108"/>
      <c r="D374" s="110"/>
      <c r="E374" s="133"/>
      <c r="F374" s="159"/>
      <c r="G374" s="133"/>
      <c r="H374" s="159"/>
      <c r="I374" s="71"/>
    </row>
    <row r="375" spans="2:9" x14ac:dyDescent="0.25">
      <c r="B375" s="115" t="s">
        <v>203</v>
      </c>
      <c r="C375" s="115"/>
      <c r="D375" s="115"/>
      <c r="I375" s="71"/>
    </row>
    <row r="376" spans="2:9" x14ac:dyDescent="0.25">
      <c r="B376" s="116"/>
      <c r="C376" s="117"/>
      <c r="D376" s="117"/>
      <c r="E376" s="133"/>
      <c r="F376" s="159"/>
      <c r="G376" s="133"/>
      <c r="H376" s="159"/>
      <c r="I376" s="71"/>
    </row>
    <row r="377" spans="2:9" x14ac:dyDescent="0.25">
      <c r="B377" s="116"/>
      <c r="C377" s="117"/>
      <c r="D377" s="117"/>
      <c r="E377" s="133"/>
      <c r="F377" s="159"/>
      <c r="G377" s="133"/>
      <c r="H377" s="159"/>
      <c r="I377" s="71"/>
    </row>
    <row r="378" spans="2:9" x14ac:dyDescent="0.25">
      <c r="B378" s="116"/>
      <c r="C378" s="117"/>
      <c r="D378" s="117"/>
      <c r="E378" s="133"/>
      <c r="F378" s="159"/>
      <c r="G378" s="133"/>
      <c r="H378" s="159"/>
      <c r="I378" s="71"/>
    </row>
    <row r="379" spans="2:9" x14ac:dyDescent="0.25">
      <c r="B379" s="108" t="s">
        <v>182</v>
      </c>
      <c r="C379" s="108"/>
      <c r="D379" s="110"/>
      <c r="E379" s="133"/>
      <c r="F379" s="159"/>
      <c r="G379" s="133"/>
      <c r="H379" s="159"/>
      <c r="I379" s="71"/>
    </row>
    <row r="380" spans="2:9" x14ac:dyDescent="0.25">
      <c r="D380" s="3" t="s">
        <v>36</v>
      </c>
      <c r="E380" s="169">
        <f>SUM(E371:F374)+SUM(E376:F379)</f>
        <v>0</v>
      </c>
      <c r="F380" s="170"/>
      <c r="G380" s="169">
        <f>SUM(G371:H374)+SUM(G376:H379)</f>
        <v>0</v>
      </c>
      <c r="H380" s="170"/>
      <c r="I380" s="71"/>
    </row>
    <row r="381" spans="2:9" x14ac:dyDescent="0.25">
      <c r="E381" s="143" t="str">
        <f>IF((E380=$G$164),"","le total ne correspond pas à la file active totale indiquée au IV")</f>
        <v>le total ne correspond pas à la file active totale indiquée au IV</v>
      </c>
      <c r="F381" s="143"/>
      <c r="G381" s="143" t="str">
        <f>IF((G380=$G$165),"","le total ne correspond pas au nombre total de sortants indiqué au IV")</f>
        <v>le total ne correspond pas au nombre total de sortants indiqué au IV</v>
      </c>
      <c r="H381" s="143"/>
      <c r="I381" s="71"/>
    </row>
    <row r="382" spans="2:9" x14ac:dyDescent="0.25">
      <c r="E382" s="143"/>
      <c r="F382" s="143"/>
      <c r="G382" s="143"/>
      <c r="H382" s="143"/>
      <c r="I382" s="71"/>
    </row>
    <row r="383" spans="2:9" x14ac:dyDescent="0.25">
      <c r="E383" s="144"/>
      <c r="F383" s="144"/>
      <c r="G383" s="144"/>
      <c r="H383" s="144"/>
      <c r="I383" s="71"/>
    </row>
    <row r="384" spans="2:9" x14ac:dyDescent="0.25">
      <c r="I384" s="71"/>
    </row>
    <row r="385" spans="2:10" x14ac:dyDescent="0.25">
      <c r="I385" s="71"/>
    </row>
    <row r="386" spans="2:10" x14ac:dyDescent="0.25">
      <c r="B386" s="88" t="s">
        <v>204</v>
      </c>
      <c r="C386" s="89"/>
      <c r="D386" s="89"/>
      <c r="E386" s="89"/>
      <c r="F386" s="89"/>
      <c r="G386" s="89"/>
      <c r="H386" s="89"/>
      <c r="I386" s="71"/>
    </row>
    <row r="387" spans="2:10" ht="27.75" customHeight="1" x14ac:dyDescent="0.25">
      <c r="B387" s="83"/>
      <c r="C387" s="171"/>
      <c r="D387" s="171"/>
      <c r="E387" s="171"/>
      <c r="F387" s="171"/>
      <c r="G387" s="171"/>
      <c r="H387" s="171"/>
      <c r="I387" s="71"/>
    </row>
    <row r="388" spans="2:10" x14ac:dyDescent="0.25">
      <c r="B388" s="101" t="s">
        <v>205</v>
      </c>
      <c r="C388" s="102"/>
      <c r="D388" s="102"/>
      <c r="E388" s="102"/>
      <c r="F388" s="102"/>
      <c r="G388" s="102"/>
      <c r="H388" s="102"/>
      <c r="I388" s="71"/>
    </row>
    <row r="389" spans="2:10" ht="65.25" customHeight="1" x14ac:dyDescent="0.25">
      <c r="B389" s="161" t="s">
        <v>206</v>
      </c>
      <c r="C389" s="161"/>
      <c r="D389" s="161"/>
      <c r="E389" s="161"/>
      <c r="F389" s="161"/>
      <c r="G389" s="161"/>
      <c r="H389" s="161"/>
      <c r="I389" s="71"/>
    </row>
    <row r="390" spans="2:10" x14ac:dyDescent="0.25">
      <c r="B390" s="172" t="s">
        <v>335</v>
      </c>
      <c r="C390" s="173"/>
      <c r="D390" s="173"/>
      <c r="E390" s="173"/>
      <c r="F390" s="173"/>
      <c r="G390" s="173"/>
      <c r="H390" s="173"/>
      <c r="I390" s="71"/>
    </row>
    <row r="391" spans="2:10" x14ac:dyDescent="0.25">
      <c r="B391" s="173"/>
      <c r="C391" s="173"/>
      <c r="D391" s="173"/>
      <c r="E391" s="173"/>
      <c r="F391" s="173"/>
      <c r="G391" s="173"/>
      <c r="H391" s="173"/>
      <c r="I391" s="5"/>
      <c r="J391" s="5"/>
    </row>
    <row r="392" spans="2:10" x14ac:dyDescent="0.25">
      <c r="B392" s="173"/>
      <c r="C392" s="173"/>
      <c r="D392" s="173"/>
      <c r="E392" s="173"/>
      <c r="F392" s="173"/>
      <c r="G392" s="173"/>
      <c r="H392" s="173"/>
      <c r="I392" s="5"/>
      <c r="J392" s="5"/>
    </row>
    <row r="393" spans="2:10" x14ac:dyDescent="0.25">
      <c r="B393" s="173"/>
      <c r="C393" s="173"/>
      <c r="D393" s="173"/>
      <c r="E393" s="173"/>
      <c r="F393" s="173"/>
      <c r="G393" s="173"/>
      <c r="H393" s="173"/>
      <c r="I393" s="5"/>
      <c r="J393" s="5"/>
    </row>
    <row r="394" spans="2:10" x14ac:dyDescent="0.25">
      <c r="B394" s="173"/>
      <c r="C394" s="173"/>
      <c r="D394" s="173"/>
      <c r="E394" s="173"/>
      <c r="F394" s="173"/>
      <c r="G394" s="173"/>
      <c r="H394" s="173"/>
      <c r="I394" s="5"/>
      <c r="J394" s="5"/>
    </row>
    <row r="395" spans="2:10" x14ac:dyDescent="0.25">
      <c r="B395" s="173"/>
      <c r="C395" s="173"/>
      <c r="D395" s="173"/>
      <c r="E395" s="173"/>
      <c r="F395" s="173"/>
      <c r="G395" s="173"/>
      <c r="H395" s="173"/>
      <c r="I395" s="5"/>
      <c r="J395" s="5"/>
    </row>
    <row r="396" spans="2:10" x14ac:dyDescent="0.25">
      <c r="B396" s="173"/>
      <c r="C396" s="173"/>
      <c r="D396" s="173"/>
      <c r="E396" s="173"/>
      <c r="F396" s="173"/>
      <c r="G396" s="173"/>
      <c r="H396" s="173"/>
      <c r="I396" s="5"/>
      <c r="J396" s="5"/>
    </row>
    <row r="397" spans="2:10" x14ac:dyDescent="0.25">
      <c r="B397" s="173"/>
      <c r="C397" s="173"/>
      <c r="D397" s="173"/>
      <c r="E397" s="173"/>
      <c r="F397" s="173"/>
      <c r="G397" s="173"/>
      <c r="H397" s="173"/>
      <c r="I397" s="5"/>
      <c r="J397" s="5"/>
    </row>
    <row r="398" spans="2:10" x14ac:dyDescent="0.25">
      <c r="B398" s="173"/>
      <c r="C398" s="173"/>
      <c r="D398" s="173"/>
      <c r="E398" s="173"/>
      <c r="F398" s="173"/>
      <c r="G398" s="173"/>
      <c r="H398" s="173"/>
      <c r="I398" s="5"/>
      <c r="J398" s="5"/>
    </row>
    <row r="399" spans="2:10" x14ac:dyDescent="0.25">
      <c r="B399" s="173"/>
      <c r="C399" s="173"/>
      <c r="D399" s="173"/>
      <c r="E399" s="173"/>
      <c r="F399" s="173"/>
      <c r="G399" s="173"/>
      <c r="H399" s="173"/>
      <c r="I399" s="5"/>
      <c r="J399" s="5"/>
    </row>
    <row r="400" spans="2:10" x14ac:dyDescent="0.25">
      <c r="B400" s="173"/>
      <c r="C400" s="173"/>
      <c r="D400" s="173"/>
      <c r="E400" s="173"/>
      <c r="F400" s="173"/>
      <c r="G400" s="173"/>
      <c r="H400" s="173"/>
      <c r="I400" s="5"/>
      <c r="J400" s="5"/>
    </row>
    <row r="401" spans="2:10" x14ac:dyDescent="0.25">
      <c r="B401" s="11"/>
      <c r="C401" s="11"/>
      <c r="D401" s="11"/>
      <c r="E401" s="11"/>
      <c r="F401" s="11"/>
      <c r="G401" s="11"/>
      <c r="H401" s="11"/>
      <c r="I401" s="5"/>
      <c r="J401" s="5"/>
    </row>
    <row r="402" spans="2:10" x14ac:dyDescent="0.25">
      <c r="B402" s="101" t="s">
        <v>207</v>
      </c>
      <c r="C402" s="102"/>
      <c r="D402" s="102"/>
      <c r="E402" s="102"/>
      <c r="F402" s="102"/>
      <c r="G402" s="102"/>
      <c r="H402" s="102"/>
      <c r="I402" s="5"/>
      <c r="J402" s="5"/>
    </row>
    <row r="403" spans="2:10" x14ac:dyDescent="0.25">
      <c r="I403" s="5"/>
      <c r="J403" s="5"/>
    </row>
    <row r="404" spans="2:10" x14ac:dyDescent="0.25">
      <c r="B404" s="142" t="s">
        <v>208</v>
      </c>
      <c r="C404" s="142"/>
      <c r="D404" s="142"/>
      <c r="E404" s="142"/>
      <c r="F404" s="44">
        <v>70</v>
      </c>
      <c r="G404" s="8"/>
      <c r="I404" s="5"/>
      <c r="J404" s="5"/>
    </row>
    <row r="405" spans="2:10" x14ac:dyDescent="0.25">
      <c r="I405" s="5"/>
      <c r="J405" s="5"/>
    </row>
    <row r="406" spans="2:10" ht="28.5" customHeight="1" x14ac:dyDescent="0.25">
      <c r="B406" s="146" t="s">
        <v>209</v>
      </c>
      <c r="C406" s="174"/>
      <c r="D406" s="174"/>
      <c r="E406" s="174"/>
      <c r="F406" s="174"/>
      <c r="G406" s="174"/>
      <c r="H406" s="174"/>
      <c r="I406" s="5"/>
      <c r="J406" s="5"/>
    </row>
    <row r="407" spans="2:10" x14ac:dyDescent="0.25">
      <c r="I407" s="5"/>
      <c r="J407" s="5"/>
    </row>
    <row r="408" spans="2:10" x14ac:dyDescent="0.25">
      <c r="B408" s="142" t="s">
        <v>210</v>
      </c>
      <c r="C408" s="142"/>
      <c r="D408" s="142"/>
      <c r="E408" s="142"/>
      <c r="F408" s="44">
        <v>10</v>
      </c>
      <c r="I408" s="5"/>
      <c r="J408" s="5"/>
    </row>
    <row r="409" spans="2:10" x14ac:dyDescent="0.25">
      <c r="I409" s="5"/>
      <c r="J409" s="5"/>
    </row>
    <row r="410" spans="2:10" ht="28.5" customHeight="1" x14ac:dyDescent="0.25">
      <c r="B410" s="108" t="s">
        <v>211</v>
      </c>
      <c r="C410" s="108"/>
      <c r="D410" s="108"/>
      <c r="E410" s="108"/>
      <c r="F410" s="108"/>
      <c r="G410" s="108"/>
      <c r="H410" s="44">
        <v>257</v>
      </c>
      <c r="I410" s="71"/>
    </row>
    <row r="411" spans="2:10" ht="29.25" customHeight="1" x14ac:dyDescent="0.25">
      <c r="B411" s="108" t="s">
        <v>212</v>
      </c>
      <c r="C411" s="108"/>
      <c r="D411" s="108"/>
      <c r="E411" s="108"/>
      <c r="F411" s="108"/>
      <c r="G411" s="108"/>
      <c r="H411" s="44">
        <v>194</v>
      </c>
      <c r="I411" s="71"/>
    </row>
    <row r="412" spans="2:10" x14ac:dyDescent="0.25">
      <c r="I412" s="71"/>
    </row>
    <row r="413" spans="2:10" ht="15" customHeight="1" x14ac:dyDescent="0.25">
      <c r="B413" s="28"/>
      <c r="C413" s="28"/>
      <c r="D413" s="28"/>
      <c r="E413" s="28"/>
      <c r="F413" s="28"/>
      <c r="G413" s="28"/>
      <c r="H413" s="28"/>
      <c r="I413" s="71"/>
    </row>
    <row r="414" spans="2:10" ht="15" customHeight="1" x14ac:dyDescent="0.25">
      <c r="B414" s="28"/>
      <c r="C414" s="28"/>
      <c r="D414" s="28"/>
      <c r="E414" s="28"/>
      <c r="F414" s="28"/>
      <c r="G414" s="28"/>
      <c r="H414" s="28"/>
      <c r="I414" s="71"/>
    </row>
    <row r="415" spans="2:10" x14ac:dyDescent="0.25">
      <c r="B415" s="101" t="s">
        <v>213</v>
      </c>
      <c r="C415" s="101"/>
      <c r="D415" s="101"/>
      <c r="E415" s="101"/>
      <c r="F415" s="101"/>
      <c r="G415" s="101"/>
      <c r="H415" s="101"/>
      <c r="I415" s="71"/>
    </row>
    <row r="416" spans="2:10" x14ac:dyDescent="0.25">
      <c r="B416" s="41"/>
      <c r="C416" s="40"/>
      <c r="D416" s="40"/>
      <c r="E416" s="40"/>
      <c r="F416" s="40"/>
      <c r="G416" s="40"/>
      <c r="H416" s="40"/>
      <c r="I416" s="71"/>
    </row>
    <row r="417" spans="2:9" ht="36.6" customHeight="1" x14ac:dyDescent="0.25">
      <c r="E417" s="168" t="s">
        <v>214</v>
      </c>
      <c r="F417" s="168"/>
      <c r="G417" s="160"/>
      <c r="H417" s="160"/>
      <c r="I417" s="71"/>
    </row>
    <row r="418" spans="2:9" ht="29.25" customHeight="1" x14ac:dyDescent="0.25">
      <c r="B418" s="127" t="s">
        <v>215</v>
      </c>
      <c r="C418" s="175"/>
      <c r="D418" s="176"/>
      <c r="E418" s="133">
        <v>25</v>
      </c>
      <c r="F418" s="159"/>
      <c r="G418" s="177"/>
      <c r="H418" s="177"/>
      <c r="I418" s="71"/>
    </row>
    <row r="419" spans="2:9" ht="30" customHeight="1" x14ac:dyDescent="0.25">
      <c r="B419" s="127" t="s">
        <v>216</v>
      </c>
      <c r="C419" s="175"/>
      <c r="D419" s="176"/>
      <c r="E419" s="133">
        <v>0</v>
      </c>
      <c r="F419" s="159"/>
      <c r="G419" s="177"/>
      <c r="H419" s="177"/>
      <c r="I419" s="71"/>
    </row>
    <row r="420" spans="2:9" ht="30" customHeight="1" x14ac:dyDescent="0.25">
      <c r="B420" s="127" t="s">
        <v>217</v>
      </c>
      <c r="C420" s="175"/>
      <c r="D420" s="176"/>
      <c r="E420" s="133">
        <v>0</v>
      </c>
      <c r="F420" s="159"/>
      <c r="G420" s="55"/>
      <c r="H420" s="55"/>
      <c r="I420" s="71"/>
    </row>
    <row r="421" spans="2:9" ht="29.25" customHeight="1" x14ac:dyDescent="0.25">
      <c r="B421" s="127" t="s">
        <v>218</v>
      </c>
      <c r="C421" s="175"/>
      <c r="D421" s="176"/>
      <c r="E421" s="92">
        <v>1147</v>
      </c>
      <c r="F421" s="103"/>
      <c r="G421" s="177"/>
      <c r="H421" s="177"/>
      <c r="I421" s="71"/>
    </row>
    <row r="422" spans="2:9" ht="29.25" customHeight="1" x14ac:dyDescent="0.25">
      <c r="B422" s="127" t="s">
        <v>219</v>
      </c>
      <c r="C422" s="175"/>
      <c r="D422" s="176"/>
      <c r="E422" s="133">
        <v>3</v>
      </c>
      <c r="F422" s="159"/>
      <c r="G422" s="55"/>
      <c r="H422" s="55"/>
      <c r="I422" s="71"/>
    </row>
    <row r="423" spans="2:9" ht="29.25" customHeight="1" x14ac:dyDescent="0.25">
      <c r="B423" s="127" t="s">
        <v>220</v>
      </c>
      <c r="C423" s="175"/>
      <c r="D423" s="176"/>
      <c r="E423" s="133">
        <v>25</v>
      </c>
      <c r="F423" s="159"/>
      <c r="G423" s="55"/>
      <c r="H423" s="55"/>
      <c r="I423" s="71"/>
    </row>
    <row r="424" spans="2:9" ht="29.25" customHeight="1" x14ac:dyDescent="0.25">
      <c r="B424" s="127" t="s">
        <v>221</v>
      </c>
      <c r="C424" s="175"/>
      <c r="D424" s="176"/>
      <c r="E424" s="133">
        <v>3</v>
      </c>
      <c r="F424" s="159"/>
      <c r="G424" s="55"/>
      <c r="H424" s="55"/>
      <c r="I424" s="71"/>
    </row>
    <row r="425" spans="2:9" ht="29.25" customHeight="1" x14ac:dyDescent="0.25">
      <c r="B425" s="127" t="s">
        <v>222</v>
      </c>
      <c r="C425" s="175"/>
      <c r="D425" s="176"/>
      <c r="E425" s="133">
        <v>2</v>
      </c>
      <c r="F425" s="159"/>
      <c r="G425" s="55"/>
      <c r="H425" s="55"/>
      <c r="I425" s="71"/>
    </row>
    <row r="426" spans="2:9" ht="14.65" customHeight="1" x14ac:dyDescent="0.25">
      <c r="B426" s="127" t="s">
        <v>223</v>
      </c>
      <c r="C426" s="175"/>
      <c r="D426" s="176"/>
      <c r="E426" s="133">
        <v>9</v>
      </c>
      <c r="F426" s="159"/>
      <c r="G426" s="177"/>
      <c r="H426" s="177"/>
      <c r="I426" s="71"/>
    </row>
    <row r="427" spans="2:9" x14ac:dyDescent="0.25">
      <c r="B427" s="127" t="s">
        <v>224</v>
      </c>
      <c r="C427" s="175"/>
      <c r="D427" s="176"/>
      <c r="E427" s="133">
        <v>2</v>
      </c>
      <c r="F427" s="159"/>
      <c r="G427" s="177"/>
      <c r="H427" s="177"/>
      <c r="I427" s="71"/>
    </row>
    <row r="428" spans="2:9" ht="18" customHeight="1" x14ac:dyDescent="0.25">
      <c r="B428" s="127" t="s">
        <v>225</v>
      </c>
      <c r="C428" s="175"/>
      <c r="D428" s="176"/>
      <c r="E428" s="133">
        <v>250</v>
      </c>
      <c r="F428" s="159"/>
      <c r="G428" s="177"/>
      <c r="H428" s="177"/>
      <c r="I428" s="71"/>
    </row>
    <row r="429" spans="2:9" ht="36" customHeight="1" x14ac:dyDescent="0.25">
      <c r="B429" s="127" t="s">
        <v>226</v>
      </c>
      <c r="C429" s="175"/>
      <c r="D429" s="176"/>
      <c r="E429" s="133">
        <v>16</v>
      </c>
      <c r="F429" s="159"/>
      <c r="G429" s="55"/>
      <c r="H429" s="55"/>
      <c r="I429" s="71"/>
    </row>
    <row r="430" spans="2:9" ht="14.65" customHeight="1" x14ac:dyDescent="0.25">
      <c r="B430" s="127" t="s">
        <v>227</v>
      </c>
      <c r="C430" s="175"/>
      <c r="D430" s="176"/>
      <c r="E430" s="178">
        <v>30</v>
      </c>
      <c r="F430" s="179"/>
      <c r="G430" s="177"/>
      <c r="H430" s="177"/>
      <c r="I430" s="71"/>
    </row>
    <row r="431" spans="2:9" ht="50.65" customHeight="1" x14ac:dyDescent="0.25">
      <c r="B431" s="127" t="s">
        <v>228</v>
      </c>
      <c r="C431" s="175"/>
      <c r="D431" s="176"/>
      <c r="E431" s="133">
        <v>5</v>
      </c>
      <c r="F431" s="159"/>
      <c r="G431" s="55"/>
      <c r="H431" s="55"/>
      <c r="I431" s="71"/>
    </row>
    <row r="432" spans="2:9" ht="50.65" customHeight="1" x14ac:dyDescent="0.25">
      <c r="B432" s="127" t="s">
        <v>229</v>
      </c>
      <c r="C432" s="175"/>
      <c r="D432" s="176"/>
      <c r="E432" s="133">
        <v>1</v>
      </c>
      <c r="F432" s="159"/>
      <c r="G432" s="55"/>
      <c r="H432" s="55"/>
      <c r="I432" s="71"/>
    </row>
    <row r="433" spans="2:9" ht="63.6" customHeight="1" x14ac:dyDescent="0.25">
      <c r="B433" s="127" t="s">
        <v>230</v>
      </c>
      <c r="C433" s="175"/>
      <c r="D433" s="176"/>
      <c r="E433" s="133">
        <v>20</v>
      </c>
      <c r="F433" s="159"/>
      <c r="G433" s="55"/>
      <c r="H433" s="55"/>
      <c r="I433" s="71"/>
    </row>
    <row r="434" spans="2:9" ht="96.6" customHeight="1" x14ac:dyDescent="0.25">
      <c r="B434" s="127" t="s">
        <v>231</v>
      </c>
      <c r="C434" s="175"/>
      <c r="D434" s="176"/>
      <c r="E434" s="133">
        <v>15</v>
      </c>
      <c r="F434" s="159"/>
      <c r="G434" s="55"/>
      <c r="H434" s="55"/>
      <c r="I434" s="71"/>
    </row>
    <row r="435" spans="2:9" ht="14.65" customHeight="1" x14ac:dyDescent="0.25">
      <c r="B435" s="161" t="s">
        <v>232</v>
      </c>
      <c r="C435" s="161"/>
      <c r="D435" s="161"/>
      <c r="E435" s="161"/>
      <c r="G435" s="56"/>
      <c r="H435" s="56"/>
      <c r="I435" s="71"/>
    </row>
    <row r="436" spans="2:9" x14ac:dyDescent="0.25">
      <c r="B436" s="180" t="s">
        <v>316</v>
      </c>
      <c r="C436" s="181"/>
      <c r="D436" s="182"/>
      <c r="E436" s="163">
        <v>120</v>
      </c>
      <c r="F436" s="163"/>
      <c r="G436" s="177"/>
      <c r="H436" s="177"/>
      <c r="I436" s="71"/>
    </row>
    <row r="437" spans="2:9" x14ac:dyDescent="0.25">
      <c r="B437" s="180" t="s">
        <v>322</v>
      </c>
      <c r="C437" s="181"/>
      <c r="D437" s="181"/>
      <c r="E437" s="163">
        <v>50</v>
      </c>
      <c r="F437" s="163"/>
      <c r="G437" s="177"/>
      <c r="H437" s="177"/>
      <c r="I437" s="71"/>
    </row>
    <row r="438" spans="2:9" ht="90" x14ac:dyDescent="0.25">
      <c r="B438" s="73"/>
      <c r="C438" s="74"/>
      <c r="D438" s="74" t="s">
        <v>321</v>
      </c>
      <c r="E438" s="163">
        <v>55</v>
      </c>
      <c r="F438" s="163"/>
      <c r="G438" s="177"/>
      <c r="H438" s="177"/>
      <c r="I438" s="71"/>
    </row>
    <row r="439" spans="2:9" x14ac:dyDescent="0.25">
      <c r="B439" s="73"/>
      <c r="C439" s="74"/>
      <c r="D439" s="74" t="s">
        <v>317</v>
      </c>
      <c r="E439" s="163">
        <v>20</v>
      </c>
      <c r="F439" s="163"/>
      <c r="G439" s="177"/>
      <c r="H439" s="177"/>
      <c r="I439" s="71"/>
    </row>
    <row r="440" spans="2:9" x14ac:dyDescent="0.25">
      <c r="B440" s="183"/>
      <c r="C440" s="184"/>
      <c r="D440" s="184"/>
      <c r="E440" s="163"/>
      <c r="F440" s="163"/>
      <c r="G440" s="177"/>
      <c r="H440" s="177"/>
      <c r="I440" s="71"/>
    </row>
    <row r="441" spans="2:9" x14ac:dyDescent="0.25">
      <c r="B441" s="183"/>
      <c r="C441" s="184"/>
      <c r="D441" s="184"/>
      <c r="E441" s="163"/>
      <c r="F441" s="163"/>
      <c r="G441" s="177"/>
      <c r="H441" s="177"/>
      <c r="I441" s="71"/>
    </row>
    <row r="442" spans="2:9" x14ac:dyDescent="0.25">
      <c r="B442" s="115" t="s">
        <v>233</v>
      </c>
      <c r="C442" s="115"/>
      <c r="D442" s="115"/>
      <c r="E442" s="120"/>
      <c r="F442" s="122"/>
      <c r="G442" s="56"/>
      <c r="H442" s="56"/>
      <c r="I442" s="71"/>
    </row>
    <row r="443" spans="2:9" x14ac:dyDescent="0.25">
      <c r="B443" s="183" t="s">
        <v>315</v>
      </c>
      <c r="C443" s="184"/>
      <c r="D443" s="184"/>
      <c r="E443" s="163">
        <v>5</v>
      </c>
      <c r="F443" s="163"/>
      <c r="G443" s="177"/>
      <c r="H443" s="177"/>
      <c r="I443" s="71"/>
    </row>
    <row r="444" spans="2:9" x14ac:dyDescent="0.25">
      <c r="B444" s="183" t="s">
        <v>318</v>
      </c>
      <c r="C444" s="184"/>
      <c r="D444" s="184"/>
      <c r="E444" s="163">
        <v>1</v>
      </c>
      <c r="F444" s="163"/>
      <c r="G444" s="177"/>
      <c r="H444" s="177"/>
      <c r="I444" s="71"/>
    </row>
    <row r="445" spans="2:9" x14ac:dyDescent="0.25">
      <c r="I445" s="71"/>
    </row>
    <row r="446" spans="2:9" x14ac:dyDescent="0.25">
      <c r="B446" t="s">
        <v>30</v>
      </c>
      <c r="I446" s="71"/>
    </row>
    <row r="447" spans="2:9" x14ac:dyDescent="0.25">
      <c r="B447" s="145" t="s">
        <v>336</v>
      </c>
      <c r="C447" s="162"/>
      <c r="D447" s="162"/>
      <c r="E447" s="162"/>
      <c r="F447" s="162"/>
      <c r="G447" s="162"/>
      <c r="H447" s="162"/>
      <c r="I447" s="71"/>
    </row>
    <row r="448" spans="2:9" x14ac:dyDescent="0.25">
      <c r="B448" s="162"/>
      <c r="C448" s="162"/>
      <c r="D448" s="162"/>
      <c r="E448" s="162"/>
      <c r="F448" s="162"/>
      <c r="G448" s="162"/>
      <c r="H448" s="162"/>
      <c r="I448" s="71"/>
    </row>
    <row r="449" spans="2:89" x14ac:dyDescent="0.25">
      <c r="B449" s="162"/>
      <c r="C449" s="162"/>
      <c r="D449" s="162"/>
      <c r="E449" s="162"/>
      <c r="F449" s="162"/>
      <c r="G449" s="162"/>
      <c r="H449" s="162"/>
      <c r="I449" s="71"/>
    </row>
    <row r="450" spans="2:89" x14ac:dyDescent="0.25">
      <c r="B450" s="162"/>
      <c r="C450" s="162"/>
      <c r="D450" s="162"/>
      <c r="E450" s="162"/>
      <c r="F450" s="162"/>
      <c r="G450" s="162"/>
      <c r="H450" s="162"/>
      <c r="I450" s="71"/>
    </row>
    <row r="451" spans="2:89" x14ac:dyDescent="0.25">
      <c r="B451" s="162"/>
      <c r="C451" s="162"/>
      <c r="D451" s="162"/>
      <c r="E451" s="162"/>
      <c r="F451" s="162"/>
      <c r="G451" s="162"/>
      <c r="H451" s="162"/>
      <c r="I451" s="71"/>
    </row>
    <row r="452" spans="2:89" x14ac:dyDescent="0.25">
      <c r="B452" s="162"/>
      <c r="C452" s="162"/>
      <c r="D452" s="162"/>
      <c r="E452" s="162"/>
      <c r="F452" s="162"/>
      <c r="G452" s="162"/>
      <c r="H452" s="162"/>
      <c r="I452" s="71"/>
    </row>
    <row r="453" spans="2:89" ht="15" customHeight="1" x14ac:dyDescent="0.25">
      <c r="B453" s="28"/>
      <c r="C453" s="28"/>
      <c r="D453" s="28"/>
      <c r="E453" s="28"/>
      <c r="F453" s="28"/>
      <c r="G453" s="28"/>
      <c r="H453" s="28"/>
      <c r="I453" s="71"/>
    </row>
    <row r="454" spans="2:89" ht="15" customHeight="1" x14ac:dyDescent="0.25">
      <c r="I454" s="71"/>
    </row>
    <row r="455" spans="2:89" s="56" customFormat="1" x14ac:dyDescent="0.25">
      <c r="B455"/>
      <c r="C455"/>
      <c r="D455"/>
      <c r="E455"/>
      <c r="F455"/>
      <c r="G455"/>
      <c r="H455"/>
      <c r="I455" s="71"/>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c r="CK455"/>
    </row>
    <row r="456" spans="2:89" x14ac:dyDescent="0.25">
      <c r="B456" s="88" t="s">
        <v>234</v>
      </c>
      <c r="C456" s="89"/>
      <c r="D456" s="89"/>
      <c r="E456" s="89"/>
      <c r="F456" s="89"/>
      <c r="G456" s="89"/>
      <c r="H456" s="89"/>
      <c r="I456" s="71"/>
    </row>
    <row r="457" spans="2:89" x14ac:dyDescent="0.25">
      <c r="B457" s="101" t="s">
        <v>235</v>
      </c>
      <c r="C457" s="102"/>
      <c r="D457" s="102"/>
      <c r="E457" s="102"/>
      <c r="F457" s="102"/>
      <c r="G457" s="102"/>
      <c r="H457" s="102"/>
      <c r="I457" s="71"/>
    </row>
    <row r="458" spans="2:89" ht="27" customHeight="1" x14ac:dyDescent="0.25">
      <c r="B458" s="129"/>
      <c r="C458" s="147"/>
      <c r="D458" s="147"/>
      <c r="E458" s="147"/>
      <c r="F458" s="147"/>
      <c r="G458" s="147"/>
      <c r="H458" s="147"/>
      <c r="I458" s="71"/>
    </row>
    <row r="459" spans="2:89" s="57" customFormat="1" ht="31.5" customHeight="1" x14ac:dyDescent="0.25">
      <c r="D459" s="24" t="s">
        <v>81</v>
      </c>
      <c r="E459" s="24" t="s">
        <v>82</v>
      </c>
      <c r="F459" s="24" t="s">
        <v>83</v>
      </c>
      <c r="G459" s="24" t="s">
        <v>236</v>
      </c>
      <c r="H459" s="58" t="s">
        <v>36</v>
      </c>
      <c r="I459" s="71"/>
    </row>
    <row r="460" spans="2:89" ht="30" customHeight="1" x14ac:dyDescent="0.25">
      <c r="B460" s="108" t="s">
        <v>237</v>
      </c>
      <c r="C460" s="108"/>
      <c r="D460" s="44">
        <v>29</v>
      </c>
      <c r="E460" s="44">
        <v>34</v>
      </c>
      <c r="F460" s="44">
        <v>5</v>
      </c>
      <c r="G460" s="44">
        <v>2</v>
      </c>
      <c r="H460" s="59">
        <f>SUM(D460:G460)</f>
        <v>70</v>
      </c>
      <c r="I460" s="71"/>
    </row>
    <row r="461" spans="2:89" ht="9" customHeight="1" x14ac:dyDescent="0.25">
      <c r="I461" s="71"/>
    </row>
    <row r="462" spans="2:89" x14ac:dyDescent="0.25">
      <c r="I462" s="71"/>
    </row>
    <row r="463" spans="2:89" x14ac:dyDescent="0.25">
      <c r="B463" s="101" t="s">
        <v>238</v>
      </c>
      <c r="C463" s="102"/>
      <c r="D463" s="102"/>
      <c r="E463" s="102"/>
      <c r="F463" s="102"/>
      <c r="G463" s="102"/>
      <c r="H463" s="102"/>
      <c r="I463" s="71"/>
    </row>
    <row r="464" spans="2:89" x14ac:dyDescent="0.25">
      <c r="I464" s="71"/>
    </row>
    <row r="465" spans="2:10" x14ac:dyDescent="0.25">
      <c r="B465" s="96" t="s">
        <v>239</v>
      </c>
      <c r="C465" s="96"/>
      <c r="D465" s="96"/>
      <c r="E465" s="96"/>
      <c r="F465" s="96"/>
      <c r="G465" s="60">
        <v>176</v>
      </c>
      <c r="I465" s="71"/>
    </row>
    <row r="466" spans="2:10" x14ac:dyDescent="0.25">
      <c r="I466" s="71"/>
    </row>
    <row r="467" spans="2:10" x14ac:dyDescent="0.25">
      <c r="B467" s="185" t="s">
        <v>240</v>
      </c>
      <c r="C467" s="185"/>
      <c r="D467" s="185"/>
      <c r="E467" s="185"/>
      <c r="F467" s="185"/>
      <c r="G467" s="185"/>
      <c r="H467" s="185"/>
      <c r="I467" s="71"/>
    </row>
    <row r="468" spans="2:10" x14ac:dyDescent="0.25">
      <c r="B468" s="61" t="s">
        <v>241</v>
      </c>
      <c r="I468" s="71"/>
    </row>
    <row r="469" spans="2:10" x14ac:dyDescent="0.25">
      <c r="I469" s="71"/>
    </row>
    <row r="470" spans="2:10" x14ac:dyDescent="0.25">
      <c r="B470" s="108" t="s">
        <v>242</v>
      </c>
      <c r="C470" s="108"/>
      <c r="D470" s="108"/>
      <c r="E470" s="108"/>
      <c r="F470" s="108"/>
      <c r="G470" s="108"/>
      <c r="H470" s="65">
        <v>0</v>
      </c>
      <c r="I470" s="71"/>
    </row>
    <row r="471" spans="2:10" x14ac:dyDescent="0.25">
      <c r="B471" s="108" t="s">
        <v>243</v>
      </c>
      <c r="C471" s="108"/>
      <c r="D471" s="108"/>
      <c r="E471" s="108"/>
      <c r="F471" s="108"/>
      <c r="G471" s="108"/>
      <c r="H471" s="65">
        <v>0</v>
      </c>
      <c r="I471" s="71"/>
    </row>
    <row r="472" spans="2:10" ht="30.75" customHeight="1" x14ac:dyDescent="0.25">
      <c r="B472" s="108" t="s">
        <v>244</v>
      </c>
      <c r="C472" s="108"/>
      <c r="D472" s="108"/>
      <c r="E472" s="108"/>
      <c r="F472" s="108"/>
      <c r="G472" s="108"/>
      <c r="H472" s="65">
        <v>4</v>
      </c>
      <c r="I472" s="71"/>
    </row>
    <row r="473" spans="2:10" ht="15" customHeight="1" x14ac:dyDescent="0.25">
      <c r="B473" s="108" t="s">
        <v>245</v>
      </c>
      <c r="C473" s="108"/>
      <c r="D473" s="108"/>
      <c r="E473" s="108"/>
      <c r="F473" s="108"/>
      <c r="G473" s="108"/>
      <c r="H473" s="65">
        <v>441</v>
      </c>
      <c r="I473" s="71"/>
      <c r="J473" s="62"/>
    </row>
    <row r="474" spans="2:10" ht="15" customHeight="1" x14ac:dyDescent="0.25">
      <c r="B474" s="108" t="s">
        <v>246</v>
      </c>
      <c r="C474" s="108"/>
      <c r="D474" s="108"/>
      <c r="E474" s="108"/>
      <c r="F474" s="108"/>
      <c r="G474" s="108"/>
      <c r="H474" s="65">
        <v>17</v>
      </c>
      <c r="I474" s="71"/>
    </row>
    <row r="475" spans="2:10" ht="15" customHeight="1" x14ac:dyDescent="0.25">
      <c r="B475" s="108" t="s">
        <v>247</v>
      </c>
      <c r="C475" s="108"/>
      <c r="D475" s="108"/>
      <c r="E475" s="108"/>
      <c r="F475" s="108"/>
      <c r="G475" s="108"/>
      <c r="H475" s="65">
        <v>12</v>
      </c>
      <c r="I475" s="71"/>
    </row>
    <row r="476" spans="2:10" ht="15" customHeight="1" x14ac:dyDescent="0.25">
      <c r="B476" s="108" t="s">
        <v>248</v>
      </c>
      <c r="C476" s="108"/>
      <c r="D476" s="108"/>
      <c r="E476" s="108"/>
      <c r="F476" s="108"/>
      <c r="G476" s="108"/>
      <c r="H476" s="65">
        <v>3</v>
      </c>
      <c r="I476" s="71"/>
    </row>
    <row r="477" spans="2:10" ht="15" customHeight="1" x14ac:dyDescent="0.25">
      <c r="B477" s="108" t="s">
        <v>249</v>
      </c>
      <c r="C477" s="108"/>
      <c r="D477" s="108"/>
      <c r="E477" s="108"/>
      <c r="F477" s="108"/>
      <c r="G477" s="108"/>
      <c r="H477" s="65">
        <v>6</v>
      </c>
      <c r="I477" s="71"/>
    </row>
    <row r="478" spans="2:10" ht="15" customHeight="1" x14ac:dyDescent="0.25">
      <c r="B478" s="108" t="s">
        <v>250</v>
      </c>
      <c r="C478" s="108"/>
      <c r="D478" s="108"/>
      <c r="E478" s="108"/>
      <c r="F478" s="108"/>
      <c r="G478" s="108"/>
      <c r="H478" s="65">
        <v>18</v>
      </c>
      <c r="I478" s="71"/>
    </row>
    <row r="479" spans="2:10" x14ac:dyDescent="0.25">
      <c r="B479" s="108" t="s">
        <v>251</v>
      </c>
      <c r="C479" s="108"/>
      <c r="D479" s="108"/>
      <c r="E479" s="108"/>
      <c r="F479" s="108"/>
      <c r="G479" s="108"/>
      <c r="H479" s="65">
        <v>4</v>
      </c>
      <c r="I479" s="71"/>
    </row>
    <row r="480" spans="2:10" ht="15" customHeight="1" x14ac:dyDescent="0.25">
      <c r="B480" s="108" t="s">
        <v>252</v>
      </c>
      <c r="C480" s="108"/>
      <c r="D480" s="108"/>
      <c r="E480" s="108"/>
      <c r="F480" s="108"/>
      <c r="G480" s="108"/>
      <c r="H480" s="65">
        <v>22</v>
      </c>
      <c r="I480" s="71"/>
    </row>
    <row r="481" spans="2:9" x14ac:dyDescent="0.25">
      <c r="B481" t="s">
        <v>253</v>
      </c>
      <c r="H481" s="56"/>
      <c r="I481" s="71"/>
    </row>
    <row r="482" spans="2:9" x14ac:dyDescent="0.25">
      <c r="B482" s="116"/>
      <c r="C482" s="116"/>
      <c r="D482" s="116"/>
      <c r="E482" s="116"/>
      <c r="F482" s="116"/>
      <c r="G482" s="116"/>
      <c r="H482" s="65"/>
      <c r="I482" s="71"/>
    </row>
    <row r="483" spans="2:9" x14ac:dyDescent="0.25">
      <c r="B483" s="116"/>
      <c r="C483" s="116"/>
      <c r="D483" s="116"/>
      <c r="E483" s="116"/>
      <c r="F483" s="116"/>
      <c r="G483" s="116"/>
      <c r="H483" s="65"/>
      <c r="I483" s="71"/>
    </row>
    <row r="484" spans="2:9" x14ac:dyDescent="0.25">
      <c r="B484" s="116"/>
      <c r="C484" s="116"/>
      <c r="D484" s="116"/>
      <c r="E484" s="116"/>
      <c r="F484" s="116"/>
      <c r="G484" s="116"/>
      <c r="H484" s="65"/>
      <c r="I484" s="71"/>
    </row>
    <row r="485" spans="2:9" x14ac:dyDescent="0.25">
      <c r="B485" s="90" t="s">
        <v>127</v>
      </c>
      <c r="C485" s="131"/>
      <c r="D485" s="148"/>
      <c r="E485" s="148"/>
      <c r="F485" s="148"/>
      <c r="G485" s="149"/>
      <c r="H485" s="65">
        <v>21</v>
      </c>
      <c r="I485" s="71"/>
    </row>
    <row r="486" spans="2:9" x14ac:dyDescent="0.25">
      <c r="G486" s="3" t="s">
        <v>128</v>
      </c>
      <c r="H486" s="79">
        <f>SUM(H470:H481)+SUM(H482:H484)</f>
        <v>527</v>
      </c>
      <c r="I486" s="71"/>
    </row>
    <row r="487" spans="2:9" x14ac:dyDescent="0.25">
      <c r="G487" s="143" t="str">
        <f>IF((H486=G164),"","Le total ne correspond pas au nombre de personnes admises dans l'année indiqué en IV")</f>
        <v>Le total ne correspond pas au nombre de personnes admises dans l'année indiqué en IV</v>
      </c>
      <c r="H487" s="143"/>
      <c r="I487" s="71"/>
    </row>
    <row r="488" spans="2:9" x14ac:dyDescent="0.25">
      <c r="G488" s="143"/>
      <c r="H488" s="143"/>
      <c r="I488" s="71"/>
    </row>
    <row r="489" spans="2:9" x14ac:dyDescent="0.25">
      <c r="G489" s="144"/>
      <c r="H489" s="144"/>
      <c r="I489" s="71"/>
    </row>
    <row r="490" spans="2:9" x14ac:dyDescent="0.25">
      <c r="G490" s="129"/>
      <c r="H490" s="129"/>
      <c r="I490" s="71"/>
    </row>
    <row r="491" spans="2:9" x14ac:dyDescent="0.25">
      <c r="I491" s="71"/>
    </row>
    <row r="492" spans="2:9" x14ac:dyDescent="0.25">
      <c r="I492" s="71"/>
    </row>
    <row r="493" spans="2:9" x14ac:dyDescent="0.25">
      <c r="B493" s="101" t="s">
        <v>254</v>
      </c>
      <c r="C493" s="102"/>
      <c r="D493" s="102"/>
      <c r="E493" s="102"/>
      <c r="F493" s="102"/>
      <c r="G493" s="102"/>
      <c r="H493" s="102"/>
      <c r="I493" s="71"/>
    </row>
    <row r="494" spans="2:9" x14ac:dyDescent="0.25">
      <c r="I494" s="71"/>
    </row>
    <row r="495" spans="2:9" x14ac:dyDescent="0.25">
      <c r="B495" s="108" t="s">
        <v>255</v>
      </c>
      <c r="C495" s="108"/>
      <c r="D495" s="108"/>
      <c r="E495" s="142"/>
      <c r="F495" s="63">
        <v>1</v>
      </c>
      <c r="I495" s="71"/>
    </row>
    <row r="496" spans="2:9" x14ac:dyDescent="0.25">
      <c r="B496" s="64"/>
      <c r="I496" s="71"/>
    </row>
    <row r="497" spans="2:9" x14ac:dyDescent="0.25">
      <c r="B497" s="64"/>
      <c r="I497" s="71"/>
    </row>
    <row r="498" spans="2:9" ht="40.15" customHeight="1" x14ac:dyDescent="0.25">
      <c r="B498" s="186" t="s">
        <v>256</v>
      </c>
      <c r="C498" s="187"/>
      <c r="D498" s="187"/>
      <c r="E498" s="187"/>
      <c r="F498" s="187"/>
      <c r="G498" s="65" t="s">
        <v>257</v>
      </c>
      <c r="I498" s="71"/>
    </row>
    <row r="499" spans="2:9" ht="31.5" customHeight="1" x14ac:dyDescent="0.25">
      <c r="B499" s="51"/>
      <c r="C499" s="66"/>
      <c r="D499" s="66"/>
      <c r="E499" s="66"/>
      <c r="F499" s="52" t="s">
        <v>324</v>
      </c>
      <c r="G499" s="52">
        <v>1</v>
      </c>
      <c r="I499" s="71"/>
    </row>
    <row r="500" spans="2:9" ht="15" customHeight="1" x14ac:dyDescent="0.25">
      <c r="B500" s="51"/>
      <c r="C500" s="66"/>
      <c r="D500" s="66"/>
      <c r="E500" s="66"/>
      <c r="F500" s="52"/>
      <c r="G500" s="52"/>
      <c r="I500" s="71"/>
    </row>
    <row r="501" spans="2:9" ht="15" customHeight="1" x14ac:dyDescent="0.25">
      <c r="B501" s="51"/>
      <c r="C501" s="66"/>
      <c r="D501" s="66"/>
      <c r="E501" s="66"/>
      <c r="F501" s="52"/>
      <c r="G501" s="52"/>
      <c r="I501" s="71"/>
    </row>
    <row r="502" spans="2:9" ht="30" customHeight="1" x14ac:dyDescent="0.25">
      <c r="B502" s="51"/>
      <c r="C502" s="66"/>
      <c r="D502" s="66"/>
      <c r="E502" s="66"/>
      <c r="F502" s="52"/>
      <c r="G502" s="52"/>
      <c r="I502" s="71"/>
    </row>
    <row r="503" spans="2:9" x14ac:dyDescent="0.25">
      <c r="I503" s="71"/>
    </row>
    <row r="504" spans="2:9" x14ac:dyDescent="0.25">
      <c r="B504" t="s">
        <v>30</v>
      </c>
      <c r="I504" s="71"/>
    </row>
    <row r="505" spans="2:9" x14ac:dyDescent="0.25">
      <c r="B505" s="145"/>
      <c r="C505" s="145"/>
      <c r="D505" s="145"/>
      <c r="E505" s="145"/>
      <c r="F505" s="145"/>
      <c r="G505" s="145"/>
      <c r="H505" s="145"/>
      <c r="I505" s="71"/>
    </row>
    <row r="506" spans="2:9" x14ac:dyDescent="0.25">
      <c r="B506" s="145"/>
      <c r="C506" s="145"/>
      <c r="D506" s="145"/>
      <c r="E506" s="145"/>
      <c r="F506" s="145"/>
      <c r="G506" s="145"/>
      <c r="H506" s="145"/>
      <c r="I506" s="71"/>
    </row>
    <row r="507" spans="2:9" x14ac:dyDescent="0.25">
      <c r="B507" s="145"/>
      <c r="C507" s="145"/>
      <c r="D507" s="145"/>
      <c r="E507" s="145"/>
      <c r="F507" s="145"/>
      <c r="G507" s="145"/>
      <c r="H507" s="145"/>
      <c r="I507" s="71"/>
    </row>
    <row r="508" spans="2:9" x14ac:dyDescent="0.25">
      <c r="B508" s="145"/>
      <c r="C508" s="145"/>
      <c r="D508" s="145"/>
      <c r="E508" s="145"/>
      <c r="F508" s="145"/>
      <c r="G508" s="145"/>
      <c r="H508" s="145"/>
      <c r="I508" s="71"/>
    </row>
    <row r="509" spans="2:9" x14ac:dyDescent="0.25">
      <c r="B509" s="145"/>
      <c r="C509" s="145"/>
      <c r="D509" s="145"/>
      <c r="E509" s="145"/>
      <c r="F509" s="145"/>
      <c r="G509" s="145"/>
      <c r="H509" s="145"/>
      <c r="I509" s="71"/>
    </row>
    <row r="510" spans="2:9" x14ac:dyDescent="0.25">
      <c r="B510" s="145"/>
      <c r="C510" s="145"/>
      <c r="D510" s="145"/>
      <c r="E510" s="145"/>
      <c r="F510" s="145"/>
      <c r="G510" s="145"/>
      <c r="H510" s="145"/>
      <c r="I510" s="71"/>
    </row>
    <row r="511" spans="2:9" x14ac:dyDescent="0.25">
      <c r="B511" s="145"/>
      <c r="C511" s="145"/>
      <c r="D511" s="145"/>
      <c r="E511" s="145"/>
      <c r="F511" s="145"/>
      <c r="G511" s="145"/>
      <c r="H511" s="145"/>
      <c r="I511" s="71"/>
    </row>
    <row r="512" spans="2:9" x14ac:dyDescent="0.25">
      <c r="B512" s="145"/>
      <c r="C512" s="145"/>
      <c r="D512" s="145"/>
      <c r="E512" s="145"/>
      <c r="F512" s="145"/>
      <c r="G512" s="145"/>
      <c r="H512" s="145"/>
      <c r="I512" s="71"/>
    </row>
    <row r="513" spans="2:9" x14ac:dyDescent="0.25">
      <c r="B513" s="145"/>
      <c r="C513" s="145"/>
      <c r="D513" s="145"/>
      <c r="E513" s="145"/>
      <c r="F513" s="145"/>
      <c r="G513" s="145"/>
      <c r="H513" s="145"/>
      <c r="I513" s="71"/>
    </row>
    <row r="514" spans="2:9" x14ac:dyDescent="0.25">
      <c r="B514" s="145"/>
      <c r="C514" s="145"/>
      <c r="D514" s="145"/>
      <c r="E514" s="145"/>
      <c r="F514" s="145"/>
      <c r="G514" s="145"/>
      <c r="H514" s="145"/>
      <c r="I514" s="71"/>
    </row>
    <row r="515" spans="2:9" x14ac:dyDescent="0.25">
      <c r="B515" s="145"/>
      <c r="C515" s="145"/>
      <c r="D515" s="145"/>
      <c r="E515" s="145"/>
      <c r="F515" s="145"/>
      <c r="G515" s="145"/>
      <c r="H515" s="145"/>
      <c r="I515" s="71"/>
    </row>
    <row r="516" spans="2:9" x14ac:dyDescent="0.25">
      <c r="B516" s="145"/>
      <c r="C516" s="145"/>
      <c r="D516" s="145"/>
      <c r="E516" s="145"/>
      <c r="F516" s="145"/>
      <c r="G516" s="145"/>
      <c r="H516" s="145"/>
      <c r="I516" s="71"/>
    </row>
    <row r="517" spans="2:9" x14ac:dyDescent="0.25">
      <c r="I517" s="71"/>
    </row>
    <row r="518" spans="2:9" x14ac:dyDescent="0.25">
      <c r="I518" s="71"/>
    </row>
    <row r="519" spans="2:9" x14ac:dyDescent="0.25">
      <c r="I519" s="71"/>
    </row>
    <row r="520" spans="2:9" x14ac:dyDescent="0.25">
      <c r="B520" s="88" t="s">
        <v>258</v>
      </c>
      <c r="C520" s="89"/>
      <c r="D520" s="89"/>
      <c r="E520" s="89"/>
      <c r="F520" s="89"/>
      <c r="G520" s="89"/>
      <c r="H520" s="89"/>
      <c r="I520" s="71"/>
    </row>
    <row r="521" spans="2:9" x14ac:dyDescent="0.25">
      <c r="I521" s="71"/>
    </row>
    <row r="522" spans="2:9" ht="33.75" customHeight="1" x14ac:dyDescent="0.25">
      <c r="B522" s="108" t="s">
        <v>259</v>
      </c>
      <c r="C522" s="108"/>
      <c r="D522" s="108"/>
      <c r="E522" s="108"/>
      <c r="F522" s="108"/>
      <c r="G522" s="108"/>
      <c r="H522" s="59">
        <v>267</v>
      </c>
      <c r="I522" s="71"/>
    </row>
    <row r="523" spans="2:9" ht="17.100000000000001" customHeight="1" x14ac:dyDescent="0.25">
      <c r="B523" s="21"/>
      <c r="C523" s="21"/>
      <c r="D523" s="21"/>
      <c r="E523" s="21"/>
      <c r="F523" s="21"/>
      <c r="G523" s="21"/>
      <c r="H523" s="34"/>
      <c r="I523" s="71"/>
    </row>
    <row r="524" spans="2:9" x14ac:dyDescent="0.25">
      <c r="B524" s="101" t="s">
        <v>260</v>
      </c>
      <c r="C524" s="101"/>
      <c r="D524" s="101"/>
      <c r="E524" s="101"/>
      <c r="F524" s="101"/>
      <c r="G524" s="101"/>
      <c r="H524" s="101"/>
      <c r="I524" s="71"/>
    </row>
    <row r="525" spans="2:9" x14ac:dyDescent="0.25">
      <c r="B525" s="70" t="s">
        <v>294</v>
      </c>
      <c r="C525" s="21"/>
      <c r="D525" s="21"/>
      <c r="E525" s="21"/>
      <c r="F525" s="21"/>
      <c r="G525" s="21"/>
      <c r="H525" s="38"/>
      <c r="I525" s="71"/>
    </row>
    <row r="526" spans="2:9" ht="19.5" customHeight="1" x14ac:dyDescent="0.25">
      <c r="B526" s="8" t="s">
        <v>80</v>
      </c>
      <c r="I526" s="71"/>
    </row>
    <row r="527" spans="2:9" ht="18" customHeight="1" x14ac:dyDescent="0.25">
      <c r="D527" s="25"/>
      <c r="E527" s="28"/>
      <c r="F527" s="28"/>
      <c r="G527" s="28"/>
      <c r="H527" s="28"/>
      <c r="I527" s="71"/>
    </row>
    <row r="528" spans="2:9" x14ac:dyDescent="0.25">
      <c r="D528" s="67" t="s">
        <v>81</v>
      </c>
      <c r="E528" s="67" t="s">
        <v>82</v>
      </c>
      <c r="F528" s="67" t="s">
        <v>261</v>
      </c>
      <c r="H528" s="38"/>
      <c r="I528" s="71"/>
    </row>
    <row r="529" spans="2:9" x14ac:dyDescent="0.25">
      <c r="C529" s="2" t="s">
        <v>84</v>
      </c>
      <c r="D529" s="44">
        <v>0</v>
      </c>
      <c r="E529" s="44">
        <v>0</v>
      </c>
      <c r="F529" s="44">
        <v>0</v>
      </c>
      <c r="G529" s="5"/>
      <c r="H529" s="5"/>
      <c r="I529" s="71"/>
    </row>
    <row r="530" spans="2:9" x14ac:dyDescent="0.25">
      <c r="C530" s="2" t="s">
        <v>85</v>
      </c>
      <c r="D530" s="51">
        <v>3</v>
      </c>
      <c r="E530" s="51">
        <v>2</v>
      </c>
      <c r="F530" s="51">
        <v>0</v>
      </c>
      <c r="H530" s="38"/>
      <c r="I530" s="71"/>
    </row>
    <row r="531" spans="2:9" x14ac:dyDescent="0.25">
      <c r="C531" s="2" t="s">
        <v>86</v>
      </c>
      <c r="D531" s="51">
        <v>9</v>
      </c>
      <c r="E531" s="51">
        <v>5</v>
      </c>
      <c r="F531" s="51">
        <v>0</v>
      </c>
      <c r="H531" s="38"/>
      <c r="I531" s="71"/>
    </row>
    <row r="532" spans="2:9" x14ac:dyDescent="0.25">
      <c r="C532" s="2" t="s">
        <v>87</v>
      </c>
      <c r="D532" s="51">
        <v>82</v>
      </c>
      <c r="E532" s="51">
        <v>72</v>
      </c>
      <c r="F532" s="51">
        <v>3</v>
      </c>
      <c r="H532" s="38"/>
      <c r="I532" s="71"/>
    </row>
    <row r="533" spans="2:9" x14ac:dyDescent="0.25">
      <c r="C533" s="2" t="s">
        <v>88</v>
      </c>
      <c r="D533" s="51">
        <v>27</v>
      </c>
      <c r="E533" s="51">
        <v>36</v>
      </c>
      <c r="F533" s="51">
        <v>0</v>
      </c>
      <c r="H533" s="38"/>
      <c r="I533" s="71"/>
    </row>
    <row r="534" spans="2:9" x14ac:dyDescent="0.25">
      <c r="C534" s="2" t="s">
        <v>89</v>
      </c>
      <c r="D534" s="51">
        <v>7</v>
      </c>
      <c r="E534" s="51">
        <v>18</v>
      </c>
      <c r="F534" s="51">
        <v>0</v>
      </c>
      <c r="H534" s="38"/>
      <c r="I534" s="71"/>
    </row>
    <row r="535" spans="2:9" x14ac:dyDescent="0.25">
      <c r="C535" s="2" t="s">
        <v>36</v>
      </c>
      <c r="D535" s="63">
        <f>SUM(D530:D534)</f>
        <v>128</v>
      </c>
      <c r="E535" s="63">
        <f>SUM(E528:F534)</f>
        <v>136</v>
      </c>
      <c r="F535" s="63">
        <f>SUM(F531:H534)</f>
        <v>3</v>
      </c>
      <c r="H535" s="38"/>
      <c r="I535" s="71"/>
    </row>
    <row r="536" spans="2:9" x14ac:dyDescent="0.25">
      <c r="B536" s="3"/>
      <c r="C536" s="38"/>
      <c r="D536" s="21"/>
      <c r="E536" s="38"/>
      <c r="F536" s="21"/>
      <c r="G536" s="38"/>
      <c r="H536" s="38"/>
      <c r="I536" s="71"/>
    </row>
    <row r="537" spans="2:9" x14ac:dyDescent="0.25">
      <c r="B537" s="101" t="s">
        <v>262</v>
      </c>
      <c r="C537" s="102"/>
      <c r="D537" s="102"/>
      <c r="E537" s="102"/>
      <c r="F537" s="102"/>
      <c r="G537" s="102"/>
      <c r="H537" s="102"/>
      <c r="I537" s="71"/>
    </row>
    <row r="538" spans="2:9" x14ac:dyDescent="0.25">
      <c r="B538" t="s">
        <v>263</v>
      </c>
      <c r="I538" s="71"/>
    </row>
    <row r="539" spans="2:9" x14ac:dyDescent="0.25">
      <c r="I539" s="71"/>
    </row>
    <row r="540" spans="2:9" ht="14.65" customHeight="1" x14ac:dyDescent="0.25">
      <c r="B540" s="90" t="s">
        <v>264</v>
      </c>
      <c r="C540" s="131"/>
      <c r="D540" s="131"/>
      <c r="E540" s="131"/>
      <c r="F540" s="131"/>
      <c r="G540" s="91"/>
      <c r="H540" s="44">
        <v>3</v>
      </c>
      <c r="I540" s="71"/>
    </row>
    <row r="541" spans="2:9" ht="20.100000000000001" customHeight="1" x14ac:dyDescent="0.25">
      <c r="B541" s="90" t="s">
        <v>265</v>
      </c>
      <c r="C541" s="131"/>
      <c r="D541" s="131"/>
      <c r="E541" s="131"/>
      <c r="F541" s="131"/>
      <c r="G541" s="91"/>
      <c r="H541" s="44">
        <v>0</v>
      </c>
      <c r="I541" s="71"/>
    </row>
    <row r="542" spans="2:9" ht="20.100000000000001" customHeight="1" x14ac:dyDescent="0.25">
      <c r="B542" s="108" t="s">
        <v>266</v>
      </c>
      <c r="C542" s="108"/>
      <c r="D542" s="108"/>
      <c r="E542" s="108"/>
      <c r="F542" s="108"/>
      <c r="G542" s="108"/>
      <c r="H542" s="44">
        <v>0</v>
      </c>
      <c r="I542" s="71"/>
    </row>
    <row r="543" spans="2:9" x14ac:dyDescent="0.25">
      <c r="B543" s="108" t="s">
        <v>267</v>
      </c>
      <c r="C543" s="108"/>
      <c r="D543" s="108"/>
      <c r="E543" s="108"/>
      <c r="F543" s="108"/>
      <c r="G543" s="108"/>
      <c r="H543" s="44">
        <v>3</v>
      </c>
      <c r="I543" s="71"/>
    </row>
    <row r="544" spans="2:9" x14ac:dyDescent="0.25">
      <c r="B544" s="108" t="s">
        <v>268</v>
      </c>
      <c r="C544" s="108"/>
      <c r="D544" s="108"/>
      <c r="E544" s="108"/>
      <c r="F544" s="108"/>
      <c r="G544" s="108"/>
      <c r="H544" s="44">
        <v>1</v>
      </c>
      <c r="I544" s="71"/>
    </row>
    <row r="545" spans="2:9" x14ac:dyDescent="0.25">
      <c r="B545" s="108" t="s">
        <v>269</v>
      </c>
      <c r="C545" s="108"/>
      <c r="D545" s="108"/>
      <c r="E545" s="108"/>
      <c r="F545" s="108"/>
      <c r="G545" s="108"/>
      <c r="H545" s="44">
        <v>1</v>
      </c>
      <c r="I545" s="71"/>
    </row>
    <row r="546" spans="2:9" x14ac:dyDescent="0.25">
      <c r="B546" s="108" t="s">
        <v>270</v>
      </c>
      <c r="C546" s="108"/>
      <c r="D546" s="108"/>
      <c r="E546" s="108"/>
      <c r="F546" s="108"/>
      <c r="G546" s="108"/>
      <c r="H546" s="44">
        <v>0</v>
      </c>
      <c r="I546" s="71"/>
    </row>
    <row r="547" spans="2:9" x14ac:dyDescent="0.25">
      <c r="B547" s="108" t="s">
        <v>271</v>
      </c>
      <c r="C547" s="108"/>
      <c r="D547" s="108"/>
      <c r="E547" s="108"/>
      <c r="F547" s="108"/>
      <c r="G547" s="108"/>
      <c r="H547" s="44">
        <v>0</v>
      </c>
      <c r="I547" s="71"/>
    </row>
    <row r="548" spans="2:9" x14ac:dyDescent="0.25">
      <c r="B548" s="108" t="s">
        <v>272</v>
      </c>
      <c r="C548" s="108"/>
      <c r="D548" s="108"/>
      <c r="E548" s="108"/>
      <c r="F548" s="108"/>
      <c r="G548" s="108"/>
      <c r="H548" s="44">
        <v>9</v>
      </c>
      <c r="I548" s="71"/>
    </row>
    <row r="549" spans="2:9" x14ac:dyDescent="0.25">
      <c r="B549" s="108" t="s">
        <v>273</v>
      </c>
      <c r="C549" s="108"/>
      <c r="D549" s="108"/>
      <c r="E549" s="108"/>
      <c r="F549" s="108"/>
      <c r="G549" s="108"/>
      <c r="H549" s="44">
        <v>0</v>
      </c>
      <c r="I549" s="71"/>
    </row>
    <row r="550" spans="2:9" x14ac:dyDescent="0.25">
      <c r="B550" s="108" t="s">
        <v>274</v>
      </c>
      <c r="C550" s="108"/>
      <c r="D550" s="108"/>
      <c r="E550" s="108"/>
      <c r="F550" s="108"/>
      <c r="G550" s="108"/>
      <c r="H550" s="44">
        <v>99</v>
      </c>
      <c r="I550" s="71"/>
    </row>
    <row r="551" spans="2:9" x14ac:dyDescent="0.25">
      <c r="B551" t="s">
        <v>275</v>
      </c>
      <c r="I551" s="71"/>
    </row>
    <row r="552" spans="2:9" x14ac:dyDescent="0.25">
      <c r="B552" s="116" t="s">
        <v>325</v>
      </c>
      <c r="C552" s="116"/>
      <c r="D552" s="116"/>
      <c r="E552" s="116"/>
      <c r="F552" s="116"/>
      <c r="G552" s="116"/>
      <c r="H552" s="44">
        <v>105</v>
      </c>
      <c r="I552" s="71"/>
    </row>
    <row r="553" spans="2:9" x14ac:dyDescent="0.25">
      <c r="B553" s="116" t="s">
        <v>326</v>
      </c>
      <c r="C553" s="116"/>
      <c r="D553" s="116"/>
      <c r="E553" s="116"/>
      <c r="F553" s="116"/>
      <c r="G553" s="116"/>
      <c r="H553" s="44">
        <v>11</v>
      </c>
      <c r="I553" s="71"/>
    </row>
    <row r="554" spans="2:9" x14ac:dyDescent="0.25">
      <c r="B554" s="116" t="s">
        <v>328</v>
      </c>
      <c r="C554" s="116"/>
      <c r="D554" s="116"/>
      <c r="E554" s="116"/>
      <c r="F554" s="116"/>
      <c r="G554" s="116"/>
      <c r="H554" s="44">
        <v>11</v>
      </c>
      <c r="I554" s="71"/>
    </row>
    <row r="555" spans="2:9" x14ac:dyDescent="0.25">
      <c r="B555" s="116" t="s">
        <v>327</v>
      </c>
      <c r="C555" s="116"/>
      <c r="D555" s="116"/>
      <c r="E555" s="116"/>
      <c r="F555" s="116"/>
      <c r="G555" s="116"/>
      <c r="H555" s="44">
        <v>3</v>
      </c>
      <c r="I555" s="71"/>
    </row>
    <row r="556" spans="2:9" x14ac:dyDescent="0.25">
      <c r="B556" s="108" t="s">
        <v>127</v>
      </c>
      <c r="C556" s="108"/>
      <c r="D556" s="108"/>
      <c r="E556" s="108"/>
      <c r="F556" s="108"/>
      <c r="G556" s="108"/>
      <c r="H556" s="44">
        <v>21</v>
      </c>
      <c r="I556" s="71"/>
    </row>
    <row r="557" spans="2:9" x14ac:dyDescent="0.25">
      <c r="G557" s="3" t="s">
        <v>128</v>
      </c>
      <c r="H557" s="38">
        <f>SUM(H540:H550)+SUM(H552:H556)</f>
        <v>267</v>
      </c>
      <c r="I557" s="71"/>
    </row>
    <row r="558" spans="2:9" x14ac:dyDescent="0.25">
      <c r="I558" s="71"/>
    </row>
    <row r="559" spans="2:9" x14ac:dyDescent="0.25">
      <c r="B559" s="101" t="s">
        <v>295</v>
      </c>
      <c r="C559" s="102"/>
      <c r="D559" s="102"/>
      <c r="E559" s="102"/>
      <c r="F559" s="102"/>
      <c r="G559" s="102"/>
      <c r="H559" s="102"/>
      <c r="I559" s="71"/>
    </row>
    <row r="560" spans="2:9" x14ac:dyDescent="0.25">
      <c r="I560" s="71"/>
    </row>
    <row r="561" spans="2:9" x14ac:dyDescent="0.25">
      <c r="B561" s="108" t="s">
        <v>276</v>
      </c>
      <c r="C561" s="108"/>
      <c r="D561" s="108"/>
      <c r="E561" s="108"/>
      <c r="F561" s="108"/>
      <c r="G561" s="108"/>
      <c r="H561" s="68" t="s">
        <v>319</v>
      </c>
      <c r="I561" s="71"/>
    </row>
    <row r="562" spans="2:9" ht="29.25" customHeight="1" x14ac:dyDescent="0.25">
      <c r="B562" s="108" t="s">
        <v>277</v>
      </c>
      <c r="C562" s="108"/>
      <c r="D562" s="108"/>
      <c r="E562" s="108"/>
      <c r="F562" s="108"/>
      <c r="G562" s="108"/>
      <c r="H562" s="68" t="s">
        <v>319</v>
      </c>
      <c r="I562" s="71"/>
    </row>
    <row r="563" spans="2:9" ht="15.75" customHeight="1" x14ac:dyDescent="0.25">
      <c r="B563" s="108" t="s">
        <v>278</v>
      </c>
      <c r="C563" s="108"/>
      <c r="D563" s="108"/>
      <c r="E563" s="108"/>
      <c r="F563" s="108"/>
      <c r="G563" s="108"/>
      <c r="H563" s="44">
        <v>0</v>
      </c>
      <c r="I563" s="71"/>
    </row>
    <row r="564" spans="2:9" x14ac:dyDescent="0.25">
      <c r="B564" s="21"/>
      <c r="C564" s="21"/>
      <c r="D564" s="21"/>
      <c r="E564" s="21"/>
      <c r="F564" s="21"/>
      <c r="G564" s="21"/>
      <c r="I564" s="71"/>
    </row>
    <row r="565" spans="2:9" ht="15" customHeight="1" x14ac:dyDescent="0.25">
      <c r="I565" s="71"/>
    </row>
    <row r="566" spans="2:9" ht="15" customHeight="1" x14ac:dyDescent="0.25">
      <c r="B566" s="161" t="s">
        <v>279</v>
      </c>
      <c r="C566" s="161"/>
      <c r="D566" s="161"/>
      <c r="E566" s="161"/>
      <c r="F566" s="161"/>
      <c r="G566" s="161"/>
      <c r="H566" s="161"/>
      <c r="I566" s="71"/>
    </row>
    <row r="567" spans="2:9" ht="15" customHeight="1" x14ac:dyDescent="0.25">
      <c r="B567" s="189" t="s">
        <v>320</v>
      </c>
      <c r="C567" s="190"/>
      <c r="D567" s="190"/>
      <c r="E567" s="190"/>
      <c r="F567" s="190"/>
      <c r="G567" s="190"/>
      <c r="H567" s="190"/>
      <c r="I567" s="71"/>
    </row>
    <row r="568" spans="2:9" ht="15" customHeight="1" x14ac:dyDescent="0.25">
      <c r="B568" s="191"/>
      <c r="C568" s="192"/>
      <c r="D568" s="192"/>
      <c r="E568" s="192"/>
      <c r="F568" s="192"/>
      <c r="G568" s="192"/>
      <c r="H568" s="192"/>
      <c r="I568" s="71"/>
    </row>
    <row r="569" spans="2:9" ht="15" customHeight="1" x14ac:dyDescent="0.25">
      <c r="B569" s="191"/>
      <c r="C569" s="192"/>
      <c r="D569" s="192"/>
      <c r="E569" s="192"/>
      <c r="F569" s="192"/>
      <c r="G569" s="192"/>
      <c r="H569" s="192"/>
      <c r="I569" s="71"/>
    </row>
    <row r="570" spans="2:9" x14ac:dyDescent="0.25">
      <c r="B570" s="191"/>
      <c r="C570" s="192"/>
      <c r="D570" s="192"/>
      <c r="E570" s="192"/>
      <c r="F570" s="192"/>
      <c r="G570" s="192"/>
      <c r="H570" s="192"/>
      <c r="I570" s="71"/>
    </row>
    <row r="571" spans="2:9" x14ac:dyDescent="0.25">
      <c r="B571" s="193"/>
      <c r="C571" s="185"/>
      <c r="D571" s="185"/>
      <c r="E571" s="185"/>
      <c r="F571" s="185"/>
      <c r="G571" s="185"/>
      <c r="H571" s="185"/>
      <c r="I571" s="71"/>
    </row>
    <row r="572" spans="2:9" ht="15" customHeight="1" x14ac:dyDescent="0.25">
      <c r="B572" s="193"/>
      <c r="C572" s="185"/>
      <c r="D572" s="185"/>
      <c r="E572" s="185"/>
      <c r="F572" s="185"/>
      <c r="G572" s="185"/>
      <c r="H572" s="185"/>
      <c r="I572" s="71"/>
    </row>
    <row r="573" spans="2:9" ht="15" customHeight="1" x14ac:dyDescent="0.25">
      <c r="B573" s="194"/>
      <c r="C573" s="147"/>
      <c r="D573" s="147"/>
      <c r="E573" s="147"/>
      <c r="F573" s="147"/>
      <c r="G573" s="147"/>
      <c r="H573" s="147"/>
      <c r="I573" s="71"/>
    </row>
    <row r="574" spans="2:9" x14ac:dyDescent="0.25">
      <c r="B574" s="194"/>
      <c r="C574" s="147"/>
      <c r="D574" s="147"/>
      <c r="E574" s="147"/>
      <c r="F574" s="147"/>
      <c r="G574" s="147"/>
      <c r="H574" s="147"/>
      <c r="I574" s="71"/>
    </row>
    <row r="575" spans="2:9" ht="15" customHeight="1" x14ac:dyDescent="0.25">
      <c r="B575" s="194"/>
      <c r="C575" s="147"/>
      <c r="D575" s="147"/>
      <c r="E575" s="147"/>
      <c r="F575" s="147"/>
      <c r="G575" s="147"/>
      <c r="H575" s="147"/>
      <c r="I575" s="71"/>
    </row>
    <row r="576" spans="2:9" ht="15" customHeight="1" x14ac:dyDescent="0.25">
      <c r="B576" s="194"/>
      <c r="C576" s="147"/>
      <c r="D576" s="147"/>
      <c r="E576" s="147"/>
      <c r="F576" s="147"/>
      <c r="G576" s="147"/>
      <c r="H576" s="147"/>
      <c r="I576" s="71"/>
    </row>
    <row r="577" spans="2:9" ht="15" customHeight="1" x14ac:dyDescent="0.25">
      <c r="B577" s="194"/>
      <c r="C577" s="147"/>
      <c r="D577" s="147"/>
      <c r="E577" s="147"/>
      <c r="F577" s="147"/>
      <c r="G577" s="147"/>
      <c r="H577" s="147"/>
      <c r="I577" s="71"/>
    </row>
    <row r="578" spans="2:9" x14ac:dyDescent="0.25">
      <c r="B578" s="194"/>
      <c r="C578" s="147"/>
      <c r="D578" s="147"/>
      <c r="E578" s="147"/>
      <c r="F578" s="147"/>
      <c r="G578" s="147"/>
      <c r="H578" s="147"/>
      <c r="I578" s="71"/>
    </row>
    <row r="579" spans="2:9" x14ac:dyDescent="0.25">
      <c r="I579" s="71"/>
    </row>
    <row r="580" spans="2:9" x14ac:dyDescent="0.25">
      <c r="B580" t="s">
        <v>30</v>
      </c>
      <c r="I580" s="71"/>
    </row>
    <row r="581" spans="2:9" x14ac:dyDescent="0.25">
      <c r="B581" s="145"/>
      <c r="C581" s="145"/>
      <c r="D581" s="145"/>
      <c r="E581" s="145"/>
      <c r="F581" s="145"/>
      <c r="G581" s="145"/>
      <c r="H581" s="145"/>
      <c r="I581" s="71"/>
    </row>
    <row r="582" spans="2:9" x14ac:dyDescent="0.25">
      <c r="B582" s="145"/>
      <c r="C582" s="145"/>
      <c r="D582" s="145"/>
      <c r="E582" s="145"/>
      <c r="F582" s="145"/>
      <c r="G582" s="145"/>
      <c r="H582" s="145"/>
      <c r="I582" s="71"/>
    </row>
    <row r="583" spans="2:9" x14ac:dyDescent="0.25">
      <c r="B583" s="145"/>
      <c r="C583" s="145"/>
      <c r="D583" s="145"/>
      <c r="E583" s="145"/>
      <c r="F583" s="145"/>
      <c r="G583" s="145"/>
      <c r="H583" s="145"/>
      <c r="I583" s="71"/>
    </row>
    <row r="584" spans="2:9" x14ac:dyDescent="0.25">
      <c r="B584" s="145"/>
      <c r="C584" s="145"/>
      <c r="D584" s="145"/>
      <c r="E584" s="145"/>
      <c r="F584" s="145"/>
      <c r="G584" s="145"/>
      <c r="H584" s="145"/>
      <c r="I584" s="71"/>
    </row>
    <row r="585" spans="2:9" x14ac:dyDescent="0.25">
      <c r="B585" s="145"/>
      <c r="C585" s="145"/>
      <c r="D585" s="145"/>
      <c r="E585" s="145"/>
      <c r="F585" s="145"/>
      <c r="G585" s="145"/>
      <c r="H585" s="145"/>
      <c r="I585" s="71"/>
    </row>
    <row r="586" spans="2:9" x14ac:dyDescent="0.25">
      <c r="B586" s="145"/>
      <c r="C586" s="145"/>
      <c r="D586" s="145"/>
      <c r="E586" s="145"/>
      <c r="F586" s="145"/>
      <c r="G586" s="145"/>
      <c r="H586" s="145"/>
      <c r="I586" s="71"/>
    </row>
    <row r="587" spans="2:9" x14ac:dyDescent="0.25">
      <c r="B587" s="162"/>
      <c r="C587" s="162"/>
      <c r="D587" s="162"/>
      <c r="E587" s="162"/>
      <c r="F587" s="162"/>
      <c r="G587" s="162"/>
      <c r="H587" s="162"/>
      <c r="I587" s="71"/>
    </row>
    <row r="588" spans="2:9" x14ac:dyDescent="0.25">
      <c r="B588" s="162"/>
      <c r="C588" s="162"/>
      <c r="D588" s="162"/>
      <c r="E588" s="162"/>
      <c r="F588" s="162"/>
      <c r="G588" s="162"/>
      <c r="H588" s="162"/>
      <c r="I588" s="71"/>
    </row>
    <row r="589" spans="2:9" x14ac:dyDescent="0.25">
      <c r="B589" s="162"/>
      <c r="C589" s="162"/>
      <c r="D589" s="162"/>
      <c r="E589" s="162"/>
      <c r="F589" s="162"/>
      <c r="G589" s="162"/>
      <c r="H589" s="162"/>
      <c r="I589" s="71"/>
    </row>
    <row r="590" spans="2:9" x14ac:dyDescent="0.25">
      <c r="I590" s="71"/>
    </row>
    <row r="591" spans="2:9" x14ac:dyDescent="0.25">
      <c r="B591" s="88" t="s">
        <v>280</v>
      </c>
      <c r="C591" s="89"/>
      <c r="D591" s="89"/>
      <c r="E591" s="89"/>
      <c r="F591" s="89"/>
      <c r="G591" s="89"/>
      <c r="H591" s="89"/>
      <c r="I591" s="71"/>
    </row>
    <row r="592" spans="2:9" x14ac:dyDescent="0.25">
      <c r="I592" s="71"/>
    </row>
    <row r="593" spans="2:9" ht="60" customHeight="1" x14ac:dyDescent="0.25">
      <c r="B593" s="32" t="s">
        <v>281</v>
      </c>
      <c r="I593" s="71"/>
    </row>
    <row r="594" spans="2:9" x14ac:dyDescent="0.25">
      <c r="C594" s="160" t="s">
        <v>282</v>
      </c>
      <c r="D594" s="160"/>
      <c r="E594" s="160"/>
      <c r="F594" s="160" t="s">
        <v>283</v>
      </c>
      <c r="G594" s="160"/>
      <c r="H594" s="160"/>
      <c r="I594" s="71"/>
    </row>
    <row r="595" spans="2:9" x14ac:dyDescent="0.25">
      <c r="B595" s="2" t="s">
        <v>284</v>
      </c>
      <c r="C595" s="188">
        <v>51</v>
      </c>
      <c r="D595" s="188"/>
      <c r="E595" s="188"/>
      <c r="F595" s="188">
        <v>1</v>
      </c>
      <c r="G595" s="188"/>
      <c r="H595" s="188"/>
      <c r="I595" s="71"/>
    </row>
    <row r="596" spans="2:9" x14ac:dyDescent="0.25">
      <c r="B596" s="2" t="s">
        <v>285</v>
      </c>
      <c r="C596" s="188">
        <v>67</v>
      </c>
      <c r="D596" s="188"/>
      <c r="E596" s="188"/>
      <c r="F596" s="188">
        <v>16</v>
      </c>
      <c r="G596" s="188"/>
      <c r="H596" s="188"/>
      <c r="I596" s="71"/>
    </row>
    <row r="597" spans="2:9" x14ac:dyDescent="0.25">
      <c r="B597" s="2" t="s">
        <v>286</v>
      </c>
      <c r="C597" s="188">
        <v>409</v>
      </c>
      <c r="D597" s="188"/>
      <c r="E597" s="188"/>
      <c r="F597" s="188">
        <v>250</v>
      </c>
      <c r="G597" s="188"/>
      <c r="H597" s="188"/>
      <c r="I597" s="71"/>
    </row>
    <row r="598" spans="2:9" x14ac:dyDescent="0.25">
      <c r="C598" s="170">
        <f>SUM(C595:E597)</f>
        <v>527</v>
      </c>
      <c r="D598" s="170"/>
      <c r="E598" s="170"/>
      <c r="F598" s="170">
        <f>SUM(F595:H597)</f>
        <v>267</v>
      </c>
      <c r="G598" s="170"/>
      <c r="H598" s="170"/>
      <c r="I598" s="71"/>
    </row>
    <row r="599" spans="2:9" x14ac:dyDescent="0.25">
      <c r="C599" t="str">
        <f>IF((C598=(H192-H206)),"","Le total devrait être égal à la file active indiquée en IV moins le nombre de sortants indiqué en IV.")</f>
        <v>Le total devrait être égal à la file active indiquée en IV moins le nombre de sortants indiqué en IV.</v>
      </c>
      <c r="F599" t="str">
        <f>IF((F598=H206),"","Le total n'est pas égal au nombre de sortants indiqués en IV.")</f>
        <v>Le total n'est pas égal au nombre de sortants indiqués en IV.</v>
      </c>
      <c r="I599" s="71"/>
    </row>
    <row r="600" spans="2:9" ht="30.75" customHeight="1" x14ac:dyDescent="0.25">
      <c r="I600" s="71"/>
    </row>
    <row r="601" spans="2:9" ht="48" customHeight="1" x14ac:dyDescent="0.25">
      <c r="B601" s="108" t="s">
        <v>287</v>
      </c>
      <c r="C601" s="108"/>
      <c r="D601" s="108"/>
      <c r="E601" s="108"/>
      <c r="F601" s="108"/>
      <c r="G601" s="108"/>
      <c r="H601" s="44">
        <v>395</v>
      </c>
      <c r="I601" s="71"/>
    </row>
    <row r="602" spans="2:9" x14ac:dyDescent="0.25">
      <c r="B602" s="46"/>
      <c r="C602" s="28"/>
      <c r="D602" s="28"/>
      <c r="E602" s="28"/>
      <c r="F602" s="28"/>
      <c r="G602" s="28"/>
      <c r="H602" s="28"/>
    </row>
  </sheetData>
  <mergeCells count="464">
    <mergeCell ref="B601:G601"/>
    <mergeCell ref="C596:E596"/>
    <mergeCell ref="F596:H596"/>
    <mergeCell ref="C597:E597"/>
    <mergeCell ref="F597:H597"/>
    <mergeCell ref="C598:E598"/>
    <mergeCell ref="F598:H598"/>
    <mergeCell ref="B567:H578"/>
    <mergeCell ref="B581:H589"/>
    <mergeCell ref="B591:H591"/>
    <mergeCell ref="C594:E594"/>
    <mergeCell ref="F594:H594"/>
    <mergeCell ref="C595:E595"/>
    <mergeCell ref="F595:H595"/>
    <mergeCell ref="B563:G563"/>
    <mergeCell ref="B566:H566"/>
    <mergeCell ref="B548:G548"/>
    <mergeCell ref="B549:G549"/>
    <mergeCell ref="B550:G550"/>
    <mergeCell ref="B552:G552"/>
    <mergeCell ref="B553:G553"/>
    <mergeCell ref="B555:G555"/>
    <mergeCell ref="B542:G542"/>
    <mergeCell ref="B543:G543"/>
    <mergeCell ref="B544:G544"/>
    <mergeCell ref="B545:G545"/>
    <mergeCell ref="B546:G546"/>
    <mergeCell ref="B547:G547"/>
    <mergeCell ref="B556:G556"/>
    <mergeCell ref="B559:H559"/>
    <mergeCell ref="B561:G561"/>
    <mergeCell ref="B562:G562"/>
    <mergeCell ref="B554:G554"/>
    <mergeCell ref="B505:H516"/>
    <mergeCell ref="B520:H520"/>
    <mergeCell ref="B522:G522"/>
    <mergeCell ref="B537:H537"/>
    <mergeCell ref="B540:G540"/>
    <mergeCell ref="B541:G541"/>
    <mergeCell ref="B524:H524"/>
    <mergeCell ref="B484:G484"/>
    <mergeCell ref="B485:G485"/>
    <mergeCell ref="G487:H490"/>
    <mergeCell ref="B493:H493"/>
    <mergeCell ref="B495:E495"/>
    <mergeCell ref="B498:F498"/>
    <mergeCell ref="B477:G477"/>
    <mergeCell ref="B478:G478"/>
    <mergeCell ref="B479:G479"/>
    <mergeCell ref="B480:G480"/>
    <mergeCell ref="B482:G482"/>
    <mergeCell ref="B483:G483"/>
    <mergeCell ref="B471:G471"/>
    <mergeCell ref="B472:G472"/>
    <mergeCell ref="B473:G473"/>
    <mergeCell ref="B474:G474"/>
    <mergeCell ref="B475:G475"/>
    <mergeCell ref="B476:G476"/>
    <mergeCell ref="B458:H458"/>
    <mergeCell ref="B460:C460"/>
    <mergeCell ref="B463:H463"/>
    <mergeCell ref="B465:F465"/>
    <mergeCell ref="B467:H467"/>
    <mergeCell ref="B470:G470"/>
    <mergeCell ref="B447:H452"/>
    <mergeCell ref="B456:H456"/>
    <mergeCell ref="B457:H457"/>
    <mergeCell ref="E438:F438"/>
    <mergeCell ref="G438:H438"/>
    <mergeCell ref="E431:F431"/>
    <mergeCell ref="E432:F432"/>
    <mergeCell ref="E433:F433"/>
    <mergeCell ref="B442:D442"/>
    <mergeCell ref="E442:F442"/>
    <mergeCell ref="B444:D444"/>
    <mergeCell ref="E444:F444"/>
    <mergeCell ref="G444:H444"/>
    <mergeCell ref="B443:D443"/>
    <mergeCell ref="E443:F443"/>
    <mergeCell ref="G443:H443"/>
    <mergeCell ref="B441:D441"/>
    <mergeCell ref="E441:F441"/>
    <mergeCell ref="G441:H441"/>
    <mergeCell ref="B440:D440"/>
    <mergeCell ref="E440:F440"/>
    <mergeCell ref="G440:H440"/>
    <mergeCell ref="E436:F436"/>
    <mergeCell ref="G436:H436"/>
    <mergeCell ref="B437:D437"/>
    <mergeCell ref="E439:F439"/>
    <mergeCell ref="G439:H439"/>
    <mergeCell ref="B431:D431"/>
    <mergeCell ref="B432:D432"/>
    <mergeCell ref="B433:D433"/>
    <mergeCell ref="B434:D434"/>
    <mergeCell ref="B435:E435"/>
    <mergeCell ref="B436:D436"/>
    <mergeCell ref="E434:F434"/>
    <mergeCell ref="E437:F437"/>
    <mergeCell ref="G437:H437"/>
    <mergeCell ref="B428:D428"/>
    <mergeCell ref="E428:F428"/>
    <mergeCell ref="G428:H428"/>
    <mergeCell ref="B429:D429"/>
    <mergeCell ref="B430:D430"/>
    <mergeCell ref="E430:F430"/>
    <mergeCell ref="G430:H430"/>
    <mergeCell ref="B424:D424"/>
    <mergeCell ref="B425:D425"/>
    <mergeCell ref="B426:D426"/>
    <mergeCell ref="E426:F426"/>
    <mergeCell ref="G426:H426"/>
    <mergeCell ref="B427:D427"/>
    <mergeCell ref="E427:F427"/>
    <mergeCell ref="G427:H427"/>
    <mergeCell ref="E424:F424"/>
    <mergeCell ref="E425:F425"/>
    <mergeCell ref="E429:F429"/>
    <mergeCell ref="B420:D420"/>
    <mergeCell ref="B421:D421"/>
    <mergeCell ref="E421:F421"/>
    <mergeCell ref="G421:H421"/>
    <mergeCell ref="B422:D422"/>
    <mergeCell ref="B423:D423"/>
    <mergeCell ref="B418:D418"/>
    <mergeCell ref="E418:F418"/>
    <mergeCell ref="G418:H418"/>
    <mergeCell ref="B419:D419"/>
    <mergeCell ref="E419:F419"/>
    <mergeCell ref="G419:H419"/>
    <mergeCell ref="E420:F420"/>
    <mergeCell ref="E422:F422"/>
    <mergeCell ref="E423:F423"/>
    <mergeCell ref="B408:E408"/>
    <mergeCell ref="B410:G410"/>
    <mergeCell ref="B411:G411"/>
    <mergeCell ref="B415:H415"/>
    <mergeCell ref="E417:F417"/>
    <mergeCell ref="G417:H417"/>
    <mergeCell ref="B388:H388"/>
    <mergeCell ref="B389:H389"/>
    <mergeCell ref="B390:H400"/>
    <mergeCell ref="B402:H402"/>
    <mergeCell ref="B404:E404"/>
    <mergeCell ref="B406:H406"/>
    <mergeCell ref="E380:F380"/>
    <mergeCell ref="G380:H380"/>
    <mergeCell ref="B386:H386"/>
    <mergeCell ref="B387:H387"/>
    <mergeCell ref="B378:D378"/>
    <mergeCell ref="E378:F378"/>
    <mergeCell ref="G378:H378"/>
    <mergeCell ref="B379:D379"/>
    <mergeCell ref="E379:F379"/>
    <mergeCell ref="G379:H379"/>
    <mergeCell ref="E381:F383"/>
    <mergeCell ref="G381:H383"/>
    <mergeCell ref="B375:D375"/>
    <mergeCell ref="B376:D376"/>
    <mergeCell ref="E376:F376"/>
    <mergeCell ref="G376:H376"/>
    <mergeCell ref="B377:D377"/>
    <mergeCell ref="E377:F377"/>
    <mergeCell ref="G377:H377"/>
    <mergeCell ref="B373:D373"/>
    <mergeCell ref="E373:F373"/>
    <mergeCell ref="G373:H373"/>
    <mergeCell ref="B374:D374"/>
    <mergeCell ref="E374:F374"/>
    <mergeCell ref="G374:H374"/>
    <mergeCell ref="E369:F370"/>
    <mergeCell ref="G369:H370"/>
    <mergeCell ref="B371:D371"/>
    <mergeCell ref="E371:F371"/>
    <mergeCell ref="G371:H371"/>
    <mergeCell ref="B372:D372"/>
    <mergeCell ref="E372:F372"/>
    <mergeCell ref="G372:H372"/>
    <mergeCell ref="E361:F361"/>
    <mergeCell ref="G361:H361"/>
    <mergeCell ref="E362:F364"/>
    <mergeCell ref="G362:H364"/>
    <mergeCell ref="B366:H366"/>
    <mergeCell ref="B367:H367"/>
    <mergeCell ref="B359:D359"/>
    <mergeCell ref="E359:F359"/>
    <mergeCell ref="G359:H359"/>
    <mergeCell ref="B360:D360"/>
    <mergeCell ref="E360:F360"/>
    <mergeCell ref="G360:H360"/>
    <mergeCell ref="B357:D357"/>
    <mergeCell ref="E357:F357"/>
    <mergeCell ref="G357:H357"/>
    <mergeCell ref="B358:D358"/>
    <mergeCell ref="E358:F358"/>
    <mergeCell ref="G358:H358"/>
    <mergeCell ref="E352:F352"/>
    <mergeCell ref="G352:H352"/>
    <mergeCell ref="B353:H353"/>
    <mergeCell ref="B354:H354"/>
    <mergeCell ref="E356:F356"/>
    <mergeCell ref="G356:H356"/>
    <mergeCell ref="B347:D347"/>
    <mergeCell ref="E347:F347"/>
    <mergeCell ref="G347:H347"/>
    <mergeCell ref="E348:F348"/>
    <mergeCell ref="G348:H348"/>
    <mergeCell ref="E349:F351"/>
    <mergeCell ref="G349:H351"/>
    <mergeCell ref="B345:D345"/>
    <mergeCell ref="E345:F345"/>
    <mergeCell ref="G345:H345"/>
    <mergeCell ref="B346:D346"/>
    <mergeCell ref="E346:F346"/>
    <mergeCell ref="G346:H346"/>
    <mergeCell ref="B343:D343"/>
    <mergeCell ref="E343:F343"/>
    <mergeCell ref="G343:H343"/>
    <mergeCell ref="B344:D344"/>
    <mergeCell ref="E344:F344"/>
    <mergeCell ref="G344:H344"/>
    <mergeCell ref="B338:D338"/>
    <mergeCell ref="E338:F338"/>
    <mergeCell ref="G338:H338"/>
    <mergeCell ref="E339:F339"/>
    <mergeCell ref="G339:H339"/>
    <mergeCell ref="E340:F342"/>
    <mergeCell ref="G340:H342"/>
    <mergeCell ref="B334:D334"/>
    <mergeCell ref="B335:D335"/>
    <mergeCell ref="E335:F335"/>
    <mergeCell ref="G335:H335"/>
    <mergeCell ref="B336:D336"/>
    <mergeCell ref="B337:D337"/>
    <mergeCell ref="E337:F337"/>
    <mergeCell ref="G337:H337"/>
    <mergeCell ref="E334:F334"/>
    <mergeCell ref="E336:F336"/>
    <mergeCell ref="G334:H334"/>
    <mergeCell ref="G336:H336"/>
    <mergeCell ref="B319:H319"/>
    <mergeCell ref="B320:H327"/>
    <mergeCell ref="B330:H330"/>
    <mergeCell ref="E332:F332"/>
    <mergeCell ref="G332:H332"/>
    <mergeCell ref="B333:D333"/>
    <mergeCell ref="E333:F333"/>
    <mergeCell ref="G333:H333"/>
    <mergeCell ref="B313:D313"/>
    <mergeCell ref="E313:F313"/>
    <mergeCell ref="G313:H313"/>
    <mergeCell ref="E314:F314"/>
    <mergeCell ref="G314:H314"/>
    <mergeCell ref="E315:F317"/>
    <mergeCell ref="G315:H317"/>
    <mergeCell ref="B311:D311"/>
    <mergeCell ref="E311:F311"/>
    <mergeCell ref="G311:H311"/>
    <mergeCell ref="B312:D312"/>
    <mergeCell ref="E312:F312"/>
    <mergeCell ref="G312:H312"/>
    <mergeCell ref="B309:D309"/>
    <mergeCell ref="E309:F309"/>
    <mergeCell ref="G309:H309"/>
    <mergeCell ref="B310:D310"/>
    <mergeCell ref="E310:F310"/>
    <mergeCell ref="G310:H310"/>
    <mergeCell ref="B307:D307"/>
    <mergeCell ref="E307:F307"/>
    <mergeCell ref="G307:H307"/>
    <mergeCell ref="B308:D308"/>
    <mergeCell ref="E308:F308"/>
    <mergeCell ref="G308:H308"/>
    <mergeCell ref="B293:C293"/>
    <mergeCell ref="B294:C294"/>
    <mergeCell ref="B301:G301"/>
    <mergeCell ref="B304:H304"/>
    <mergeCell ref="E306:F306"/>
    <mergeCell ref="G306:H306"/>
    <mergeCell ref="B285:C285"/>
    <mergeCell ref="B286:C286"/>
    <mergeCell ref="B287:C287"/>
    <mergeCell ref="B289:C289"/>
    <mergeCell ref="B291:C291"/>
    <mergeCell ref="B292:C292"/>
    <mergeCell ref="B279:C279"/>
    <mergeCell ref="B280:C280"/>
    <mergeCell ref="B281:C281"/>
    <mergeCell ref="B282:C282"/>
    <mergeCell ref="B283:C283"/>
    <mergeCell ref="B284:C284"/>
    <mergeCell ref="B273:C273"/>
    <mergeCell ref="B274:C274"/>
    <mergeCell ref="B275:C275"/>
    <mergeCell ref="B276:C276"/>
    <mergeCell ref="B277:C277"/>
    <mergeCell ref="B278:C278"/>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49:H250"/>
    <mergeCell ref="B252:H252"/>
    <mergeCell ref="B256:H256"/>
    <mergeCell ref="B258:C258"/>
    <mergeCell ref="B259:C259"/>
    <mergeCell ref="B260:C260"/>
    <mergeCell ref="B230:H235"/>
    <mergeCell ref="B238:H238"/>
    <mergeCell ref="B240:H241"/>
    <mergeCell ref="B244:G244"/>
    <mergeCell ref="B245:G245"/>
    <mergeCell ref="B246:G246"/>
    <mergeCell ref="B217:H217"/>
    <mergeCell ref="B219:G219"/>
    <mergeCell ref="B223:E223"/>
    <mergeCell ref="G223:H227"/>
    <mergeCell ref="B224:E224"/>
    <mergeCell ref="B225:E225"/>
    <mergeCell ref="B226:E226"/>
    <mergeCell ref="B209:C209"/>
    <mergeCell ref="B210:C210"/>
    <mergeCell ref="B211:C211"/>
    <mergeCell ref="B212:C212"/>
    <mergeCell ref="B213:C213"/>
    <mergeCell ref="E213:F216"/>
    <mergeCell ref="B214:C214"/>
    <mergeCell ref="B215:C215"/>
    <mergeCell ref="B183:F183"/>
    <mergeCell ref="B184:F184"/>
    <mergeCell ref="B185:F185"/>
    <mergeCell ref="G187:H188"/>
    <mergeCell ref="B188:F189"/>
    <mergeCell ref="B206:H206"/>
    <mergeCell ref="B166:C166"/>
    <mergeCell ref="B170:C170"/>
    <mergeCell ref="B172:H172"/>
    <mergeCell ref="B178:H178"/>
    <mergeCell ref="B181:F181"/>
    <mergeCell ref="B182:F182"/>
    <mergeCell ref="C159:D159"/>
    <mergeCell ref="E159:F159"/>
    <mergeCell ref="G159:H159"/>
    <mergeCell ref="B163:C163"/>
    <mergeCell ref="B164:C164"/>
    <mergeCell ref="B165:C165"/>
    <mergeCell ref="C157:D157"/>
    <mergeCell ref="E157:F157"/>
    <mergeCell ref="G157:H157"/>
    <mergeCell ref="C158:D158"/>
    <mergeCell ref="E158:F158"/>
    <mergeCell ref="G158:H158"/>
    <mergeCell ref="C155:D155"/>
    <mergeCell ref="E155:F155"/>
    <mergeCell ref="G155:H155"/>
    <mergeCell ref="C156:D156"/>
    <mergeCell ref="E156:F156"/>
    <mergeCell ref="G156:H156"/>
    <mergeCell ref="C153:D153"/>
    <mergeCell ref="E153:F153"/>
    <mergeCell ref="G153:H153"/>
    <mergeCell ref="C154:D154"/>
    <mergeCell ref="E154:F154"/>
    <mergeCell ref="G154:H154"/>
    <mergeCell ref="B147:H147"/>
    <mergeCell ref="B148:H148"/>
    <mergeCell ref="B149:H149"/>
    <mergeCell ref="C152:D152"/>
    <mergeCell ref="E152:F152"/>
    <mergeCell ref="G152:H152"/>
    <mergeCell ref="B131:D131"/>
    <mergeCell ref="B139:H139"/>
    <mergeCell ref="B142:F142"/>
    <mergeCell ref="B143:F143"/>
    <mergeCell ref="B144:F144"/>
    <mergeCell ref="B146:H146"/>
    <mergeCell ref="B116:D116"/>
    <mergeCell ref="B117:D117"/>
    <mergeCell ref="B118:D118"/>
    <mergeCell ref="B119:D119"/>
    <mergeCell ref="B120:D120"/>
    <mergeCell ref="B122:D122"/>
    <mergeCell ref="B106:D106"/>
    <mergeCell ref="E108:F108"/>
    <mergeCell ref="B109:D109"/>
    <mergeCell ref="B110:D110"/>
    <mergeCell ref="B111:D111"/>
    <mergeCell ref="B114:D114"/>
    <mergeCell ref="B99:D99"/>
    <mergeCell ref="B100:D100"/>
    <mergeCell ref="B101:D101"/>
    <mergeCell ref="B102:D102"/>
    <mergeCell ref="B103:D103"/>
    <mergeCell ref="B105:D105"/>
    <mergeCell ref="B93:D93"/>
    <mergeCell ref="B94:D94"/>
    <mergeCell ref="B95:D95"/>
    <mergeCell ref="B96:D96"/>
    <mergeCell ref="B97:D97"/>
    <mergeCell ref="B98:D98"/>
    <mergeCell ref="B87:D87"/>
    <mergeCell ref="B88:D88"/>
    <mergeCell ref="B89:D89"/>
    <mergeCell ref="B90:D90"/>
    <mergeCell ref="B91:D91"/>
    <mergeCell ref="B92:D92"/>
    <mergeCell ref="B78:C78"/>
    <mergeCell ref="D78:F78"/>
    <mergeCell ref="B80:H81"/>
    <mergeCell ref="B83:D83"/>
    <mergeCell ref="B85:D85"/>
    <mergeCell ref="B86:D86"/>
    <mergeCell ref="B53:F53"/>
    <mergeCell ref="B55:F55"/>
    <mergeCell ref="B56:F56"/>
    <mergeCell ref="B62:C62"/>
    <mergeCell ref="B63:H74"/>
    <mergeCell ref="B76:H76"/>
    <mergeCell ref="B44:F44"/>
    <mergeCell ref="B45:F45"/>
    <mergeCell ref="B47:F47"/>
    <mergeCell ref="B48:F48"/>
    <mergeCell ref="B51:F51"/>
    <mergeCell ref="B52:F52"/>
    <mergeCell ref="B25:C25"/>
    <mergeCell ref="D25:H25"/>
    <mergeCell ref="B27:H27"/>
    <mergeCell ref="B29:H38"/>
    <mergeCell ref="B40:H40"/>
    <mergeCell ref="B43:F43"/>
    <mergeCell ref="B21:C21"/>
    <mergeCell ref="D21:H21"/>
    <mergeCell ref="B23:C23"/>
    <mergeCell ref="D23:H23"/>
    <mergeCell ref="B24:C24"/>
    <mergeCell ref="D24:H24"/>
    <mergeCell ref="B19:C19"/>
    <mergeCell ref="D19:H19"/>
    <mergeCell ref="B20:C20"/>
    <mergeCell ref="D20:H20"/>
    <mergeCell ref="B12:H12"/>
    <mergeCell ref="B14:C14"/>
    <mergeCell ref="D14:H14"/>
    <mergeCell ref="B15:C15"/>
    <mergeCell ref="D15:H15"/>
    <mergeCell ref="B16:C16"/>
    <mergeCell ref="D16:H16"/>
    <mergeCell ref="A1:H1"/>
    <mergeCell ref="B3:H3"/>
    <mergeCell ref="B4:H4"/>
    <mergeCell ref="C6:E6"/>
    <mergeCell ref="C7:E7"/>
    <mergeCell ref="C8:E8"/>
    <mergeCell ref="B11:H11"/>
    <mergeCell ref="B17:C17"/>
    <mergeCell ref="D17:H17"/>
  </mergeCells>
  <dataValidations count="13">
    <dataValidation type="decimal" allowBlank="1" showInputMessage="1" showErrorMessage="1" error="Un nombre est attendu" prompt="Un nombre est attendu" sqref="H601" xr:uid="{00000000-0002-0000-0000-000000000000}">
      <formula1>-0.1</formula1>
      <formula2>100000</formula2>
    </dataValidation>
    <dataValidation type="whole" allowBlank="1" showInputMessage="1" showErrorMessage="1" error="Un nombre entier est attendu" prompt="Un nombre entier est attendu" sqref="F404 H410:H411 H563 H482:H485 H540:H550 D209:D215 H219 F223:F226 H244:H246 H498:H502 D286:G294 H301 H470:H480 F408 D258:D284 C154:H158 H552:H556" xr:uid="{00000000-0002-0000-0000-000001000000}">
      <formula1>-1</formula1>
      <formula2>100000</formula2>
    </dataValidation>
    <dataValidation type="whole" allowBlank="1" showInputMessage="1" showErrorMessage="1" error="Un nombre entier est attendu" prompt="Un nombre entier est attendu" sqref="E344:H347 E376:H379 D460:G460 E307:H313 G336 E357:H360 E371:H374 G418:H434 E334 E333:H333 G334 E336 E335:H335 E337:H337 E443:H444 E436:H441" xr:uid="{00000000-0002-0000-0000-000002000000}">
      <formula1>-1</formula1>
      <formula2>1000</formula2>
    </dataValidation>
    <dataValidation type="whole" allowBlank="1" showInputMessage="1" showErrorMessage="1" error="un nombre entier est attendu" prompt="un nombre entier est attendu" sqref="G43:G45 D163:G166 G51:G53 G55:G56 D168:E168 G181:G185 G142:G145 G47 E137 E123:E130 E109:E115 D173:E177 D170:E171 E117:E121" xr:uid="{00000000-0002-0000-0000-000003000000}">
      <formula1>-1</formula1>
      <formula2>1000000000</formula2>
    </dataValidation>
    <dataValidation type="whole" allowBlank="1" showInputMessage="1" showErrorMessage="1" error="Un nombre entier est attendu" prompt="Un nombre entier est attendu" sqref="C595:H597" xr:uid="{00000000-0002-0000-0000-000004000000}">
      <formula1>-1</formula1>
      <formula2>10000</formula2>
    </dataValidation>
    <dataValidation type="list" allowBlank="1" showInputMessage="1" showErrorMessage="1" errorTitle="Erreur de saisie" error="Veuillez sélectionner une valeur dans la liste (menu déroulant) ..." sqref="H561:H562" xr:uid="{00000000-0002-0000-0000-000005000000}">
      <formula1>"Oui,Non"</formula1>
    </dataValidation>
    <dataValidation type="whole" allowBlank="1" showInputMessage="1" showErrorMessage="1" prompt="Un nombre entier est attendu" sqref="G404 E338:H338" xr:uid="{00000000-0002-0000-0000-000006000000}">
      <formula1>-1</formula1>
      <formula2>1000</formula2>
    </dataValidation>
    <dataValidation type="whole" allowBlank="1" showInputMessage="1" showErrorMessage="1" error="Un nombre entier est attendu" sqref="D285:H285" xr:uid="{00000000-0002-0000-0000-000007000000}">
      <formula1>-1</formula1>
      <formula2>1000</formula2>
    </dataValidation>
    <dataValidation type="decimal" allowBlank="1" showInputMessage="1" showErrorMessage="1" error="Un nombre est attendu" sqref="E101:F103 E105:F106 E83:F99" xr:uid="{00000000-0002-0000-0000-000008000000}">
      <formula1>-0.1</formula1>
      <formula2>1000</formula2>
    </dataValidation>
    <dataValidation type="whole" allowBlank="1" showInputMessage="1" showErrorMessage="1" sqref="D167:G167" xr:uid="{00000000-0002-0000-0000-000009000000}">
      <formula1>-1</formula1>
      <formula2>1000</formula2>
    </dataValidation>
    <dataValidation type="list" allowBlank="1" showInputMessage="1" showErrorMessage="1" errorTitle="Erreur de saisie" error="Veuillez sélectionner une valeur dans la liste (menu déroulant) ..." sqref="D78:F78" xr:uid="{00000000-0002-0000-0000-00000A000000}">
      <formula1>"convention de 1951,convention de 1966,FP hospitalière,autre statut"</formula1>
    </dataValidation>
    <dataValidation type="list" allowBlank="1" showInputMessage="1" showErrorMessage="1" errorTitle="Erreur de saisie" error="Veuillez sélectionner une valeur dans la liste (menu déroulant) ..." sqref="C6" xr:uid="{00000000-0002-0000-0000-00000B000000}">
      <formula1>Regions</formula1>
    </dataValidation>
    <dataValidation type="whole" allowBlank="1" showErrorMessage="1" error="Un nombre entier est attendu" prompt="Un nombre entier est attendu" sqref="E418:F419 E420 E422:E425 E426:F428 F430 E429:E434" xr:uid="{CC67DE96-EADC-45CF-9414-B93490001348}">
      <formula1>-1</formula1>
      <formula2>1000</formula2>
    </dataValidation>
  </dataValidations>
  <hyperlinks>
    <hyperlink ref="D24" r:id="rId1" xr:uid="{B19EBB32-461C-40E0-8F88-93DF9E65E8A4}"/>
    <hyperlink ref="D25" r:id="rId2" xr:uid="{58F67F5D-06D8-4D1E-B956-D943A3BAAC94}"/>
  </hyperlinks>
  <pageMargins left="0.11811023622047245" right="0.51181102362204722" top="0.74803149606299213" bottom="0.74803149606299213" header="0.31496062992125984" footer="0.31496062992125984"/>
  <pageSetup paperSize="8" fitToWidth="0" orientation="portrait" r:id="rId3"/>
  <headerFooter>
    <oddFooter>&amp;R&amp;P</oddFoot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695DA65ECF7F4CA7F71748CEB6DAD0" ma:contentTypeVersion="4" ma:contentTypeDescription="Crée un document." ma:contentTypeScope="" ma:versionID="8381b4c16090be9dbc3b519d1851a6ab">
  <xsd:schema xmlns:xsd="http://www.w3.org/2001/XMLSchema" xmlns:xs="http://www.w3.org/2001/XMLSchema" xmlns:p="http://schemas.microsoft.com/office/2006/metadata/properties" targetNamespace="http://schemas.microsoft.com/office/2006/metadata/properties" ma:root="true" ma:fieldsID="75ba36907be9ae81b8aaafea7b4023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9AC202-4925-42EA-957C-B34C480A8080}">
  <ds:schemaRefs>
    <ds:schemaRef ds:uri="http://schemas.microsoft.com/sharepoint/v3/contenttype/forms"/>
  </ds:schemaRefs>
</ds:datastoreItem>
</file>

<file path=customXml/itemProps2.xml><?xml version="1.0" encoding="utf-8"?>
<ds:datastoreItem xmlns:ds="http://schemas.openxmlformats.org/officeDocument/2006/customXml" ds:itemID="{20D7DD09-1D4B-4DC4-B87B-F12B06F9F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C5248FB-6703-49DD-8FD7-065C1BDE7B55}">
  <ds:schemaRef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RASA EMSP-LHSSMJ</vt:lpstr>
    </vt:vector>
  </TitlesOfParts>
  <Company>BPT/DNUM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ghazi.zaroui</dc:creator>
  <cp:lastModifiedBy>Yamina BEDDAL - Secrétaire - Siège Association ACARS</cp:lastModifiedBy>
  <cp:lastPrinted>2026-04-30T10:11:05Z</cp:lastPrinted>
  <dcterms:created xsi:type="dcterms:W3CDTF">2023-07-07T16:59:53Z</dcterms:created>
  <dcterms:modified xsi:type="dcterms:W3CDTF">2026-06-15T14:43:34Z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0x0101007C695DA65ECF7F4CA7F71748CEB6DAD0</vt:lpwstr>
  </property>
  <property fmtid="{D5CDD505-2E9C-101B-9397-08002B2CF9AE}" pid="3" name="MSIP_Label_3094c1fb-3db8-4cce-b079-9b022302847f_Enabled">
    <vt:lpwstr>true</vt:lpwstr>
  </property>
  <property fmtid="{D5CDD505-2E9C-101B-9397-08002B2CF9AE}" pid="4" name="MSIP_Label_3094c1fb-3db8-4cce-b079-9b022302847f_SetDate">
    <vt:lpwstr>2025-11-06T17:33:55Z</vt:lpwstr>
  </property>
  <property fmtid="{D5CDD505-2E9C-101B-9397-08002B2CF9AE}" pid="5" name="MSIP_Label_3094c1fb-3db8-4cce-b079-9b022302847f_Method">
    <vt:lpwstr>Standard</vt:lpwstr>
  </property>
  <property fmtid="{D5CDD505-2E9C-101B-9397-08002B2CF9AE}" pid="6" name="MSIP_Label_3094c1fb-3db8-4cce-b079-9b022302847f_Name">
    <vt:lpwstr>[Prod v5] C1 - Standard</vt:lpwstr>
  </property>
  <property fmtid="{D5CDD505-2E9C-101B-9397-08002B2CF9AE}" pid="7" name="MSIP_Label_3094c1fb-3db8-4cce-b079-9b022302847f_SiteId">
    <vt:lpwstr>035e5292-5a25-4509-bb08-a555f7d31a8b</vt:lpwstr>
  </property>
  <property fmtid="{D5CDD505-2E9C-101B-9397-08002B2CF9AE}" pid="8" name="MSIP_Label_3094c1fb-3db8-4cce-b079-9b022302847f_ActionId">
    <vt:lpwstr>fa1f91e7-0033-4b5e-8170-bc1b23e528bb</vt:lpwstr>
  </property>
  <property fmtid="{D5CDD505-2E9C-101B-9397-08002B2CF9AE}" pid="9" name="MSIP_Label_3094c1fb-3db8-4cce-b079-9b022302847f_ContentBits">
    <vt:lpwstr>0</vt:lpwstr>
  </property>
  <property fmtid="{D5CDD505-2E9C-101B-9397-08002B2CF9AE}" pid="10" name="MSIP_Label_3094c1fb-3db8-4cce-b079-9b022302847f_Tag">
    <vt:lpwstr>10, 3, 0, 1</vt:lpwstr>
  </property>
</Properties>
</file>